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Dochody_adm_rządowa" sheetId="1" r:id="rId1"/>
    <sheet name="Dochody_ogółem" sheetId="2" r:id="rId2"/>
  </sheets>
  <definedNames/>
  <calcPr fullCalcOnLoad="1"/>
</workbook>
</file>

<file path=xl/sharedStrings.xml><?xml version="1.0" encoding="utf-8"?>
<sst xmlns="http://schemas.openxmlformats.org/spreadsheetml/2006/main" count="385" uniqueCount="326">
  <si>
    <t>Klasyfikacja budżetowa</t>
  </si>
  <si>
    <t xml:space="preserve">Treść </t>
  </si>
  <si>
    <t>Dział</t>
  </si>
  <si>
    <t>Rozdział</t>
  </si>
  <si>
    <t xml:space="preserve">Paragraf  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</si>
  <si>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</si>
  <si>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</si>
  <si>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</si>
  <si>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</si>
  <si>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</si>
  <si>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</si>
  <si>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</si>
  <si>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</si>
  <si>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</si>
  <si>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</si>
  <si>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2110</t>
  </si>
  <si>
    <t>Dotacje celowe otrzymane z budżetu państwa na zadania bieżące z zakresu administracji rządowej oraz inne zadania zlecone ustawami realizowane przez powiat</t>
  </si>
  <si>
    <t>700</t>
  </si>
  <si>
    <t>Gospodarka mieszkaniowa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</si>
  <si>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</si>
  <si>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</si>
  <si>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</si>
  <si>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</si>
  <si>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Działalność usługowa</t>
  </si>
  <si>
    <t>Prace geodezyjne i kartograficzne /nieinwestycyjne/</t>
  </si>
  <si>
    <t>Dotacje celowe otrzymane z budżetu państwa na zadania bieżące z zakresu administracji rządowej oraz inne zadania zlecone ustawami realizowane przez powiat</t>
  </si>
  <si>
    <t>Opracowania geodezyjne i kartograficzne</t>
  </si>
  <si>
    <t>Dotacje celowe otrzymane z budżetu państwa na zadania bieżące z zakresu administracji rządowej oraz inne zadania zlecone ustawami realizowane przez powiat</t>
  </si>
  <si>
    <t>Nadzór budowlany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</si>
  <si>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</si>
  <si>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</si>
  <si>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</si>
  <si>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</si>
  <si>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Dotacje celowe otrzymane z budżetu państwa na zadania bieżące z zakresu administracji rządowej oraz inne zadania zlecone ustawami realizowane przez powiat</t>
  </si>
  <si>
    <t>Komisje poborowe</t>
  </si>
  <si>
    <t>Dotacje celowe otrzymane z budżetu państwa na zadania bieżące z zakresu administracji rządowej oraz inne zadania zlecone ustawami realizowane przez powiat</t>
  </si>
  <si>
    <t>754</t>
  </si>
  <si>
    <t>Bezpieczeństwo publiczne i ochrona przeciwpożarowa</t>
  </si>
  <si>
    <t>75411</t>
  </si>
  <si>
    <t>Komendy powiatowe Państwowej Straży Pożarnej</t>
  </si>
  <si>
    <t>2110</t>
  </si>
  <si>
    <t>Dotacje celowe otrzymane z budżetu państwa na zadania bieżące z zakresu administracji rządowej oraz inne zadania zlecone ustawami realizowane przez powiat</t>
  </si>
  <si>
    <t>75414</t>
  </si>
  <si>
    <t>Obrona cywilna</t>
  </si>
  <si>
    <t>2110</t>
  </si>
  <si>
    <t>Dotacje celowe otrzymane z budżetu państwa na zadania bieżące z zakresu administracji rządowej oraz inne zadania zlecone ustawami realizowane przez powiat</t>
  </si>
  <si>
    <t>851</t>
  </si>
  <si>
    <t>Ochrona zdrowia</t>
  </si>
  <si>
    <t>85156</t>
  </si>
  <si>
    <t>Składki na ubezpieczenie zdrowotne oraz świadczenia dla osób nieobjetych obowiązkiem ubezpieczenia zdrowotnego</t>
  </si>
  <si>
    <t>2110</t>
  </si>
  <si>
    <t>Dotacje celowe otrzymane z budżetu państwa na zadania bieżące z zakresu administracji rządowej oraz inne zadania zlecone ustawami realizowane przez powiat</t>
  </si>
  <si>
    <t>852</t>
  </si>
  <si>
    <t>Pomoc społeczna</t>
  </si>
  <si>
    <t>85203</t>
  </si>
  <si>
    <t>Ośrodki wsparcia</t>
  </si>
  <si>
    <t>2110</t>
  </si>
  <si>
    <t>Dotacje celowe otrzymane z budżetu państwa na zadania bieżące z zakresu administracji rządowej oraz inne zadania zlecone ustawami realizowane przez powiat</t>
  </si>
  <si>
    <t>85212</t>
  </si>
  <si>
    <t>Świadczenia rodzinne oraz składki na ubezpieczenia emerytalne i rentowe z ubezpieczenia społecznego</t>
  </si>
  <si>
    <t>2110</t>
  </si>
  <si>
    <t>Dotacje celowe otrzymane z budżetu państwa na zadania bieżące z zakresu administracji rządowej oraz inne zadania zlecone ustawami realizowane przez powiat</t>
  </si>
  <si>
    <t>853</t>
  </si>
  <si>
    <t>Pozostałe zadania w zakresie polityki społecznej</t>
  </si>
  <si>
    <t>85321</t>
  </si>
  <si>
    <t>Zespoły do spraw orzekania o stopniu niepełnosprawności</t>
  </si>
  <si>
    <t>2110</t>
  </si>
  <si>
    <t>Dotacje celowe otrzymane z budżetu państwa na zadania bieżące z zakresu administracji rządowej oraz inne zadania zlecone ustawami realizowane przez powiat</t>
  </si>
  <si>
    <t>OGÓŁEM:</t>
  </si>
  <si>
    <t>Zarząd Powiatu Mławskiego</t>
  </si>
  <si>
    <t>1. Włodzimierz Wojnarowski .......................</t>
  </si>
  <si>
    <t>2. Zdzisław Budner ....................................</t>
  </si>
  <si>
    <t>3. Tadeusz Bąk ........................................</t>
  </si>
  <si>
    <t>4. Jan Salwa..............................................</t>
  </si>
  <si>
    <t>5. Tdeusz Stefaniak …………………………</t>
  </si>
  <si>
    <t xml:space="preserve">Dochody budżetu powiatu </t>
  </si>
  <si>
    <t>Klasyfikacja budżetowa</t>
  </si>
  <si>
    <t xml:space="preserve">Treść </t>
  </si>
  <si>
    <t>Dział</t>
  </si>
  <si>
    <t>Rozdział</t>
  </si>
  <si>
    <t xml:space="preserve">Paragraf  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</si>
  <si>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</si>
  <si>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</si>
  <si>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</si>
  <si>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</si>
  <si>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</si>
  <si>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</si>
  <si>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</si>
  <si>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</si>
  <si>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</si>
  <si>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</si>
  <si>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2110</t>
  </si>
  <si>
    <t>Dotacje celowe otrzymane z budżetu państwa na zadania bieżące z zakresu administracji rządowej oraz inne zadania zlecone ustawami realizowane przez powiat</t>
  </si>
  <si>
    <t>2460</t>
  </si>
  <si>
    <t>Środki otrzymane od pozostałych jednostek zaliczanych do sektora finansów publicznych na realizację zadań bieżących jednostek zaliczanych do sektora finansów publicznych</t>
  </si>
  <si>
    <t>02002</t>
  </si>
  <si>
    <t>Nadzór nad gospodarką leśną</t>
  </si>
  <si>
    <t>0570</t>
  </si>
  <si>
    <t xml:space="preserve">Grzywny,mandaty i inne kary pieniężne od ludności </t>
  </si>
  <si>
    <t>600</t>
  </si>
  <si>
    <t>Transport i łączność</t>
  </si>
  <si>
    <t>60014</t>
  </si>
  <si>
    <t>Drogi publiczne powiatowe</t>
  </si>
  <si>
    <t>0750</t>
  </si>
  <si>
    <t>Dochody z najmu i dzierżawy składników majatkowych Skarbu Państwa, j.s.t. lub innych jednostek zaliczanych do sektora finansów publicznych oraz innych umów o podobnym charakterze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</si>
  <si>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</si>
  <si>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</si>
  <si>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</si>
  <si>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</si>
  <si>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</si>
  <si>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</si>
  <si>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</si>
  <si>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majatkowych Skarbu Państwa, j.s.t. lub innych jednostek zaliczanych do sektora finansów publicznych oraz innych umów o podobnym charakterze</t>
  </si>
  <si>
    <t>2110</t>
  </si>
  <si>
    <t>Dotacje celowe otrzymane z budżetu państwa na zadania bieżące z zakresu administracji rządowej oraz inne zadania zlecone ustawami realizowane przez powiat</t>
  </si>
  <si>
    <t>Działalność usługowa</t>
  </si>
  <si>
    <t>Prace geodezyjne i kartograficzne /nieinwestycyjne/</t>
  </si>
  <si>
    <t>Dotacje celowe otrzymane z budżetu państwa na zadania bieżące z zakresu administracji rządowej oraz inne zadania zlecone ustawami realizowane przez powiat</t>
  </si>
  <si>
    <t>Opracowania geodezyjne i kartograficzne</t>
  </si>
  <si>
    <t>Dotacje celowe otrzymane z budżetu państwa na zadania bieżące z zakresu administracji rządowej oraz inne zadania zlecone ustawami realizowane przez powiat</t>
  </si>
  <si>
    <t>Nadzór budowlany</t>
  </si>
  <si>
    <t>Dotacje celowe otrzymane z budżetu państwa na zadania bieżące z zakresu administracji rządowej oraz inne zadania zlecone ustawami realizowane przez powiat</t>
  </si>
  <si>
    <t>6410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</si>
  <si>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</si>
  <si>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</si>
  <si>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</si>
  <si>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Dotacje celowe otrzymane z budżetu państwa na zadania bieżące z zakresu administracji rządowej oraz inne zadania zlecone ustawami realizowane przez powiat</t>
  </si>
  <si>
    <t>2360</t>
  </si>
  <si>
    <t>Dochody jednostek samorządu terytorialnego związane z realizacją zadań z zakresu administracji rządowej oraz innych zadań zleconych ustawami</t>
  </si>
  <si>
    <t>Starostwa powiatowe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</si>
  <si>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</si>
  <si>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</si>
  <si>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</si>
  <si>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</si>
  <si>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</si>
  <si>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</si>
  <si>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0920</t>
  </si>
  <si>
    <t>Pozostałe odsetki</t>
  </si>
  <si>
    <t>0970</t>
  </si>
  <si>
    <t>Wpływy z różnych dochodów</t>
  </si>
  <si>
    <t>Komisje poborowe</t>
  </si>
  <si>
    <t>Dotacje celowe otrzymane z budżetu państwa na zadania bieżące z zakresu administracji rządowej oraz inne zadania zlecone ustawami realizowane przez powiat</t>
  </si>
  <si>
    <t>754</t>
  </si>
  <si>
    <t>Bezpieczeństwo publiczne i ochrona przeciwpożarowa</t>
  </si>
  <si>
    <t>75411</t>
  </si>
  <si>
    <t>Komendy powiatowe Państwowej Straży Pożarnej</t>
  </si>
  <si>
    <t>0960</t>
  </si>
  <si>
    <t>Otrzymane spadki, zapisy i darowizny w postaci pieniężnej</t>
  </si>
  <si>
    <t>6300</t>
  </si>
  <si>
    <t>Wpływy z tytułu pomocy finansowej udzielanej między jednostkami samorządu terytorialnego na dofinansowanie własnych zadań inwestycyjnych i zakupów inwestycyjnych</t>
  </si>
  <si>
    <t>2110</t>
  </si>
  <si>
    <t>Dotacje celowe otrzymane z budżetu państwa na zadania bieżące z zakresu administracji rządowej oraz inne zadania zlecone ustawami realizowane przez powiat</t>
  </si>
  <si>
    <t>75414</t>
  </si>
  <si>
    <t>Obrona cywilna</t>
  </si>
  <si>
    <t>2110</t>
  </si>
  <si>
    <t>Dotacje celowe otrzymane z budżetu państwa na zadania bieżące z zakresu administracji rządowej oraz inne zadania zlecone ustawami realizowane przez powiat</t>
  </si>
  <si>
    <t>756</t>
  </si>
  <si>
    <t xml:space="preserve">Dochody  od osób prawnych, od osób fizycznych i od innych jednostek nieposiadających osobowości prawnej oraz wydatki związane z ich poborem </t>
  </si>
  <si>
    <t>75622</t>
  </si>
  <si>
    <t>Udziały 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</si>
  <si>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</si>
  <si>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</si>
  <si>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</si>
  <si>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</si>
  <si>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</si>
  <si>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</si>
  <si>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</si>
  <si>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 xml:space="preserve">Część oświatowa subwencji ogólnej dla jednostek samorządu terytorialnego </t>
  </si>
  <si>
    <t>2920</t>
  </si>
  <si>
    <t>Subwencje ogólne z budżetu państwa</t>
  </si>
  <si>
    <t>75803</t>
  </si>
  <si>
    <t>Część wyrównawcza subwencji ogólnej dla powiatów</t>
  </si>
  <si>
    <t>2920</t>
  </si>
  <si>
    <t>Subwencje ogólne z budżetu państwa</t>
  </si>
  <si>
    <t>75832</t>
  </si>
  <si>
    <t>Część równoważąca subwencji ogólnej dla powiatów</t>
  </si>
  <si>
    <t>2920</t>
  </si>
  <si>
    <t>Subwencje ogólne z budżetu państwa</t>
  </si>
  <si>
    <t>801</t>
  </si>
  <si>
    <t>Oświata i wychowanie</t>
  </si>
  <si>
    <t>80102</t>
  </si>
  <si>
    <t>Szkoły podstawowe specjalne</t>
  </si>
  <si>
    <t>0830</t>
  </si>
  <si>
    <t>Wpływy z usług</t>
  </si>
  <si>
    <t>80111</t>
  </si>
  <si>
    <t>Gimnzaja specjalne</t>
  </si>
  <si>
    <t>0750</t>
  </si>
  <si>
    <t>Dochody z najmu i dzierżawy składników majatkowych Skarbu Państwa j.s.t. lub innych jednostek zaliczanych do sektora finansów publicznych oraz innych umów o podobnym charakterze</t>
  </si>
  <si>
    <t>0970</t>
  </si>
  <si>
    <t>Wpływy z różnych dochodów</t>
  </si>
  <si>
    <t>80120</t>
  </si>
  <si>
    <t>Licea ogólnokształcące</t>
  </si>
  <si>
    <t>0690</t>
  </si>
  <si>
    <t>Wpływy z różnych opłat</t>
  </si>
  <si>
    <t>0750</t>
  </si>
  <si>
    <t>Dochody z najmu i dzierżawy składników majatkowych Skarbu Państwa j.s.t. lub innych jednostek zaliczanych do sektora finansów publicznych oraz innych umów o podobnym charakterze</t>
  </si>
  <si>
    <t>80130</t>
  </si>
  <si>
    <t>Szkoły zawodowe</t>
  </si>
  <si>
    <t>0690</t>
  </si>
  <si>
    <t>Wpływy z różnych opłat</t>
  </si>
  <si>
    <t>0750</t>
  </si>
  <si>
    <t>Dochody z najmu i dzierżawy składników majatkowych Skarbu Państwa j.s.t. lub innych jednostek zaliczanych do sektora finansów publicznych oraz innych umów o podobnym charakterze</t>
  </si>
  <si>
    <t>80142</t>
  </si>
  <si>
    <t>Ośrodki szkolenia, dokształcania i doskonalenia kadr</t>
  </si>
  <si>
    <t>0750</t>
  </si>
  <si>
    <t>Dochody z najmu i dzierżawy składników majatkowych Skarbu Państwa j.s.t. lub innych jednostek zaliczanych do sektora finansów publicznych oraz innych umów o podobnym charakterze</t>
  </si>
  <si>
    <t>0830</t>
  </si>
  <si>
    <t>Wpływy z usług</t>
  </si>
  <si>
    <t>851</t>
  </si>
  <si>
    <t>Ochrona zdrowia</t>
  </si>
  <si>
    <t>85111</t>
  </si>
  <si>
    <t>Szpitale ogólne</t>
  </si>
  <si>
    <t>0960</t>
  </si>
  <si>
    <t>Otrzymane spadki, zapisy i darowizny w postaci pieniężnej</t>
  </si>
  <si>
    <t>6300</t>
  </si>
  <si>
    <t>Wpływy z tytułu pomocy finansowej udzielanej między jednostkami samorządu terytorialnego na dofinansowanie własnych zadań inwestycyjnych i zakupów inwestycyjnych</t>
  </si>
  <si>
    <t>85156</t>
  </si>
  <si>
    <t>Składki na ubezpieczenie zdrowotne oraz świadczenia dla osób nie objętych obowiązkiem ubezpieczenia zdrowotnego</t>
  </si>
  <si>
    <t>2110</t>
  </si>
  <si>
    <t xml:space="preserve">Dotacje celowe otrzymane z budżetu państwa na zadania bieżące z zakresu administracji rządowej oraz inne zadania zlecone ustawami realizowane przez powiat </t>
  </si>
  <si>
    <t>85201</t>
  </si>
  <si>
    <t xml:space="preserve">Placówki opiekuńczo - wychowawcze  </t>
  </si>
  <si>
    <t>0830</t>
  </si>
  <si>
    <t>Wpływy z usług</t>
  </si>
  <si>
    <t>0920</t>
  </si>
  <si>
    <t>Pozostałe odsetki</t>
  </si>
  <si>
    <t>2320</t>
  </si>
  <si>
    <t>Dotacje celowe otrzymane z powiatu na zadania bieżące realizowane na postawie porozumień (umów) między jednostkami samorządu terytorialnego</t>
  </si>
  <si>
    <t>85203</t>
  </si>
  <si>
    <t>85204</t>
  </si>
  <si>
    <t>Rodziny zastępcze</t>
  </si>
  <si>
    <t>0830</t>
  </si>
  <si>
    <t>Wpływy z usług</t>
  </si>
  <si>
    <t>2320</t>
  </si>
  <si>
    <t>Dotacje celowe otrzymane z powiatu na zadania bieżące realizowane na postawie porozumień (umów) między jednostkami samorządu terytorialnego</t>
  </si>
  <si>
    <t>85212</t>
  </si>
  <si>
    <t>Świadczenia rodzinne oraz składki na ubezpieczenia emerytalne i rentowe z ubezpieczenia społecznego</t>
  </si>
  <si>
    <t>2110</t>
  </si>
  <si>
    <t>Dotacje celowe otrzymane z budżetu państwa na zadania bieżące z zakresu administracji rządowej oraz inne zadania zlecone ustawami realizowane przez powiat</t>
  </si>
  <si>
    <t>85218</t>
  </si>
  <si>
    <t>Powiatowe centra pomocy rodzinie</t>
  </si>
  <si>
    <t>0970</t>
  </si>
  <si>
    <t>Wpływy z różnych dochodów</t>
  </si>
  <si>
    <t>853</t>
  </si>
  <si>
    <t>Pozostałe zadania w zakresie polityki społecznej</t>
  </si>
  <si>
    <t>85321</t>
  </si>
  <si>
    <t>Zespoły do spraw orzekania o niepełnosprawności</t>
  </si>
  <si>
    <t>2110</t>
  </si>
  <si>
    <t>Dotacje celowe otrzymane z budżetu państwa na zadania bieżące z zakresu administracji rządowej oraz inne zadania zlecone ustawami realizowane przez powiat</t>
  </si>
  <si>
    <t>85324</t>
  </si>
  <si>
    <t>Państwowy Fundusz Rehabilitacyji Osób Niepełnosprawnych</t>
  </si>
  <si>
    <t>2440</t>
  </si>
  <si>
    <t>Dotacje otrzymane z funduszy celowych na realizację zadań bieżących jednostek sektora finansów publicznych</t>
  </si>
  <si>
    <t>854</t>
  </si>
  <si>
    <t>Edukacyjna opieka wychowawcza</t>
  </si>
  <si>
    <t>85403</t>
  </si>
  <si>
    <t>0680</t>
  </si>
  <si>
    <t>Wpływy od rodziców z tytułu odpłatności za utrzymanie dzieci (wychowanków) w placówkach opiekuńczo-wychowawczych</t>
  </si>
  <si>
    <t>85410</t>
  </si>
  <si>
    <t xml:space="preserve">Internaty i bursy szkolne </t>
  </si>
  <si>
    <t>0750</t>
  </si>
  <si>
    <t>Dochody z najmu i dzierżawy składników majatkowych Skarbu Państwa j.s.t. lub innych jednostek zaliczanych do sektora finansów publicznych oraz innych umów o podobnym charakterze</t>
  </si>
  <si>
    <t>0830</t>
  </si>
  <si>
    <t>Wpływy z usług</t>
  </si>
  <si>
    <t>926</t>
  </si>
  <si>
    <t>Kultura fizyczna i sport</t>
  </si>
  <si>
    <t>92601</t>
  </si>
  <si>
    <t xml:space="preserve">Obiekty sportowe </t>
  </si>
  <si>
    <t>0830</t>
  </si>
  <si>
    <t>Wpływy z usług</t>
  </si>
  <si>
    <t>2310</t>
  </si>
  <si>
    <t>Dotacje celowe otrzymane z gminy na zadania bieżące realizowane na podstawie porozumień (umów) między jednostkami samorządu terytorialnego</t>
  </si>
  <si>
    <t>OGÓŁEM:</t>
  </si>
  <si>
    <t>3. Tadeusz Bąk ........................................</t>
  </si>
  <si>
    <t>4. Jan Salwa..............................................</t>
  </si>
  <si>
    <t>85316</t>
  </si>
  <si>
    <t>Zasiłki rodzinne, pielęgnacyjne i wychowawcze</t>
  </si>
  <si>
    <t>2110</t>
  </si>
  <si>
    <t xml:space="preserve">Dotacje celowe otrzymane z budżetu państwa na zadania bieżace z zakresu administracji rządowej </t>
  </si>
  <si>
    <t>Komenda Powiatowa Państwowej Straży Pożarnej w Mławie</t>
  </si>
  <si>
    <t>85318</t>
  </si>
  <si>
    <t>Powiatowe centra pomocy rodzinie</t>
  </si>
  <si>
    <t>2110</t>
  </si>
  <si>
    <t xml:space="preserve">Dotacje celowe otrzymane z budżetu państwa na zadania bieżace z zakresu administracji rządowej </t>
  </si>
  <si>
    <t>Plan pierwotny</t>
  </si>
  <si>
    <t>Plan po zmianach</t>
  </si>
  <si>
    <t>mławskiego I półrocze 2005 r.</t>
  </si>
  <si>
    <t>Realizacja</t>
  </si>
  <si>
    <t>% realizacji</t>
  </si>
  <si>
    <t>0870</t>
  </si>
  <si>
    <t>75802</t>
  </si>
  <si>
    <t>2780</t>
  </si>
  <si>
    <t>2390</t>
  </si>
  <si>
    <t>8510</t>
  </si>
  <si>
    <t>2980</t>
  </si>
  <si>
    <t>803</t>
  </si>
  <si>
    <t>2888</t>
  </si>
  <si>
    <t>2889</t>
  </si>
  <si>
    <t>80309</t>
  </si>
  <si>
    <t>Szkolnictwo wyższe</t>
  </si>
  <si>
    <t>Pomoc materialna dla studentów</t>
  </si>
  <si>
    <t>Dotacja celowa otrzymana przez jednostkę s.t.od innej jednostki s.t.będącej instytucją wdrażającą na zadania bierzące realizowane na podstawie porozumień / umów/</t>
  </si>
  <si>
    <t>85202</t>
  </si>
  <si>
    <t>Domy pomocy społecznej</t>
  </si>
  <si>
    <t>6430</t>
  </si>
  <si>
    <t>Dotacje celowe otrzymane z budżetu państwa na realizację inwestycji i zakupów inwestycyjnych własnych powiatu</t>
  </si>
  <si>
    <t>Dotacje celowe otrzymane z gminy na zadania bieżące realizowane na postawie porozumień (umów) między jednostkami samorządu terytorialnego</t>
  </si>
  <si>
    <t>6260</t>
  </si>
  <si>
    <t>Dotacje otrzymane z funduszy celowych na finansowanie lub dofinansowanie kosztów realizacji inwestycji i zakupów inwestycyjnych jednostek sektora finansów publicznych</t>
  </si>
  <si>
    <t>85333</t>
  </si>
  <si>
    <t>Powiatowe urzędy pracy</t>
  </si>
  <si>
    <t>85406</t>
  </si>
  <si>
    <t>Specjalne ośrodki szkolno-wychowawcze</t>
  </si>
  <si>
    <t>Poradnie psychologiczno - pedagogiczne w tym poradnie specjalistyczne</t>
  </si>
  <si>
    <t>85415</t>
  </si>
  <si>
    <t>Pomoc materialna dla uczniów</t>
  </si>
  <si>
    <t>Wpływy ze sprzedaży składników majątkowych</t>
  </si>
  <si>
    <t>Uzupełnienie subwencji ogólnej dla jednostek samorządu terytorialnego</t>
  </si>
  <si>
    <t>Środki na inwestycje rozpoczęte przed dniem 1 stycznia 1999r</t>
  </si>
  <si>
    <t>Wpływy do budżetu ze środków specjalnych</t>
  </si>
  <si>
    <t>Wpływy z różnych rozliczeń</t>
  </si>
  <si>
    <t>Wpływy do wyjaśnienia</t>
  </si>
  <si>
    <t>5. Tadeusz Stefaniak ……………….........…..</t>
  </si>
  <si>
    <t>2. Zdzisław Budner .....................................</t>
  </si>
  <si>
    <t>1.Włodzimierz Wojnarowski ......................</t>
  </si>
  <si>
    <t>Dochody na zadania z zakresu administracji rządowej I półrocze 2005r.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</si>
</sst>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6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  <font>
      <i/>
      <sz val="12"/>
      <color indexed="8"/>
      <name val="Arial CE"/>
      <family val="2"/>
    </font>
    <font>
      <b/>
      <i/>
      <sz val="10"/>
      <color indexed="8"/>
      <name val="Arial CE"/>
      <family val="2"/>
    </font>
    <font>
      <i/>
      <u val="single"/>
      <sz val="11"/>
      <color indexed="8"/>
      <name val="Arial CE"/>
      <family val="2"/>
    </font>
    <font>
      <sz val="9"/>
      <color indexed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49" fontId="8" fillId="0" borderId="1" xfId="0" applyBorder="1" applyAlignment="1">
      <alignment horizontal="center"/>
    </xf>
    <xf numFmtId="0" fontId="10" fillId="0" borderId="1" xfId="0" applyBorder="1" applyAlignment="1">
      <alignment wrapText="1"/>
    </xf>
    <xf numFmtId="49" fontId="2" fillId="0" borderId="0" xfId="0" applyAlignment="1">
      <alignment horizontal="center"/>
    </xf>
    <xf numFmtId="49" fontId="1" fillId="0" borderId="0" xfId="0" applyAlignment="1">
      <alignment horizontal="center"/>
    </xf>
    <xf numFmtId="0" fontId="2" fillId="0" borderId="0" xfId="0" applyAlignment="1">
      <alignment/>
    </xf>
    <xf numFmtId="49" fontId="5" fillId="0" borderId="0" xfId="0" applyAlignment="1">
      <alignment horizontal="center"/>
    </xf>
    <xf numFmtId="49" fontId="8" fillId="0" borderId="0" xfId="0" applyAlignment="1">
      <alignment horizontal="center"/>
    </xf>
    <xf numFmtId="49" fontId="8" fillId="0" borderId="0" xfId="0" applyAlignment="1">
      <alignment/>
    </xf>
    <xf numFmtId="3" fontId="8" fillId="0" borderId="0" xfId="0" applyAlignment="1">
      <alignment horizontal="center"/>
    </xf>
    <xf numFmtId="49" fontId="9" fillId="0" borderId="0" xfId="0" applyAlignment="1">
      <alignment horizontal="center"/>
    </xf>
    <xf numFmtId="3" fontId="5" fillId="0" borderId="0" xfId="0" applyAlignment="1">
      <alignment horizontal="center"/>
    </xf>
    <xf numFmtId="0" fontId="2" fillId="0" borderId="0" xfId="0" applyAlignment="1">
      <alignment wrapText="1"/>
    </xf>
    <xf numFmtId="3" fontId="8" fillId="0" borderId="0" xfId="0" applyAlignment="1">
      <alignment horizontal="center" wrapText="1"/>
    </xf>
    <xf numFmtId="49" fontId="8" fillId="0" borderId="0" xfId="0" applyAlignment="1">
      <alignment horizontal="center" wrapText="1"/>
    </xf>
    <xf numFmtId="3" fontId="5" fillId="0" borderId="0" xfId="0" applyAlignment="1">
      <alignment horizontal="center" wrapText="1"/>
    </xf>
    <xf numFmtId="49" fontId="2" fillId="0" borderId="1" xfId="0" applyBorder="1" applyAlignment="1">
      <alignment/>
    </xf>
    <xf numFmtId="49" fontId="7" fillId="0" borderId="1" xfId="0" applyBorder="1" applyAlignment="1">
      <alignment horizontal="center"/>
    </xf>
    <xf numFmtId="0" fontId="6" fillId="0" borderId="1" xfId="0" applyBorder="1" applyAlignment="1">
      <alignment wrapText="1"/>
    </xf>
    <xf numFmtId="0" fontId="8" fillId="0" borderId="1" xfId="0" applyBorder="1" applyAlignment="1">
      <alignment horizontal="center"/>
    </xf>
    <xf numFmtId="0" fontId="8" fillId="0" borderId="1" xfId="0" applyBorder="1" applyAlignment="1">
      <alignment horizontal="center" vertical="center" wrapText="1"/>
    </xf>
    <xf numFmtId="0" fontId="2" fillId="0" borderId="1" xfId="0" applyBorder="1" applyAlignment="1">
      <alignment horizontal="center"/>
    </xf>
    <xf numFmtId="49" fontId="6" fillId="0" borderId="1" xfId="0" applyBorder="1" applyAlignment="1">
      <alignment horizontal="center"/>
    </xf>
    <xf numFmtId="0" fontId="3" fillId="0" borderId="0" xfId="0" applyBorder="1" applyAlignment="1">
      <alignment/>
    </xf>
    <xf numFmtId="49" fontId="6" fillId="0" borderId="0" xfId="0" applyAlignment="1">
      <alignment horizontal="center"/>
    </xf>
    <xf numFmtId="49" fontId="7" fillId="0" borderId="0" xfId="0" applyAlignment="1">
      <alignment horizontal="center" wrapText="1"/>
    </xf>
    <xf numFmtId="3" fontId="7" fillId="0" borderId="0" xfId="0" applyAlignment="1">
      <alignment horizontal="center" wrapText="1"/>
    </xf>
    <xf numFmtId="49" fontId="5" fillId="0" borderId="0" xfId="0" applyAlignment="1">
      <alignment/>
    </xf>
    <xf numFmtId="3" fontId="9" fillId="0" borderId="0" xfId="0" applyAlignment="1">
      <alignment horizontal="center" wrapText="1"/>
    </xf>
    <xf numFmtId="0" fontId="8" fillId="0" borderId="0" xfId="0" applyAlignment="1">
      <alignment wrapText="1"/>
    </xf>
    <xf numFmtId="0" fontId="8" fillId="0" borderId="0" xfId="0" applyAlignment="1">
      <alignment horizontal="right" wrapText="1"/>
    </xf>
    <xf numFmtId="0" fontId="10" fillId="0" borderId="0" xfId="0" applyAlignment="1">
      <alignment wrapText="1"/>
    </xf>
    <xf numFmtId="0" fontId="6" fillId="0" borderId="0" xfId="0" applyAlignment="1">
      <alignment wrapText="1"/>
    </xf>
    <xf numFmtId="0" fontId="11" fillId="0" borderId="0" xfId="0" applyAlignment="1">
      <alignment wrapText="1"/>
    </xf>
    <xf numFmtId="3" fontId="12" fillId="0" borderId="0" xfId="0" applyAlignment="1">
      <alignment horizontal="center"/>
    </xf>
    <xf numFmtId="0" fontId="2" fillId="0" borderId="0" xfId="0" applyNumberFormat="1" applyAlignment="1">
      <alignment/>
    </xf>
    <xf numFmtId="0" fontId="7" fillId="0" borderId="0" xfId="0" applyNumberFormat="1" applyAlignment="1">
      <alignment horizontal="center"/>
    </xf>
    <xf numFmtId="0" fontId="3" fillId="0" borderId="0" xfId="0" applyNumberFormat="1" applyAlignment="1">
      <alignment/>
    </xf>
    <xf numFmtId="0" fontId="8" fillId="0" borderId="0" xfId="0" applyNumberFormat="1" applyAlignment="1">
      <alignment horizontal="center"/>
    </xf>
    <xf numFmtId="0" fontId="9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3" fillId="0" borderId="0" xfId="0" applyBorder="1" applyAlignment="1">
      <alignment/>
    </xf>
    <xf numFmtId="0" fontId="2" fillId="0" borderId="0" xfId="0" applyBorder="1" applyAlignment="1">
      <alignment/>
    </xf>
    <xf numFmtId="0" fontId="4" fillId="0" borderId="0" xfId="0" applyBorder="1" applyAlignment="1">
      <alignment/>
    </xf>
    <xf numFmtId="0" fontId="3" fillId="0" borderId="0" xfId="0" applyBorder="1" applyAlignment="1">
      <alignment/>
    </xf>
    <xf numFmtId="49" fontId="5" fillId="0" borderId="0" xfId="0" applyBorder="1" applyAlignment="1">
      <alignment horizontal="center"/>
    </xf>
    <xf numFmtId="49" fontId="8" fillId="0" borderId="0" xfId="0" applyBorder="1" applyAlignment="1">
      <alignment horizontal="center"/>
    </xf>
    <xf numFmtId="49" fontId="8" fillId="0" borderId="0" xfId="0" applyBorder="1" applyAlignment="1">
      <alignment/>
    </xf>
    <xf numFmtId="0" fontId="2" fillId="0" borderId="0" xfId="0" applyBorder="1" applyAlignment="1">
      <alignment/>
    </xf>
    <xf numFmtId="3" fontId="8" fillId="0" borderId="1" xfId="0" applyBorder="1" applyAlignment="1">
      <alignment horizontal="center"/>
    </xf>
    <xf numFmtId="0" fontId="2" fillId="0" borderId="1" xfId="0" applyBorder="1" applyAlignment="1">
      <alignment wrapText="1"/>
    </xf>
    <xf numFmtId="49" fontId="5" fillId="0" borderId="1" xfId="0" applyBorder="1" applyAlignment="1">
      <alignment horizontal="center"/>
    </xf>
    <xf numFmtId="49" fontId="9" fillId="0" borderId="1" xfId="0" applyBorder="1" applyAlignment="1">
      <alignment horizontal="center"/>
    </xf>
    <xf numFmtId="49" fontId="8" fillId="0" borderId="1" xfId="0" applyBorder="1" applyAlignment="1">
      <alignment horizontal="center" wrapText="1"/>
    </xf>
    <xf numFmtId="49" fontId="7" fillId="0" borderId="1" xfId="0" applyBorder="1" applyAlignment="1">
      <alignment horizontal="center" wrapText="1"/>
    </xf>
    <xf numFmtId="0" fontId="6" fillId="0" borderId="1" xfId="0" applyBorder="1" applyAlignment="1">
      <alignment horizontal="center"/>
    </xf>
    <xf numFmtId="0" fontId="7" fillId="0" borderId="1" xfId="0" applyBorder="1" applyAlignment="1">
      <alignment/>
    </xf>
    <xf numFmtId="0" fontId="7" fillId="0" borderId="1" xfId="0" applyBorder="1" applyAlignment="1">
      <alignment horizontal="center"/>
    </xf>
    <xf numFmtId="0" fontId="5" fillId="0" borderId="1" xfId="0" applyBorder="1" applyAlignment="1">
      <alignment horizontal="center"/>
    </xf>
    <xf numFmtId="0" fontId="9" fillId="0" borderId="1" xfId="0" applyBorder="1" applyAlignment="1">
      <alignment horizontal="center"/>
    </xf>
    <xf numFmtId="3" fontId="1" fillId="0" borderId="1" xfId="0" applyBorder="1" applyAlignment="1">
      <alignment horizontal="center"/>
    </xf>
    <xf numFmtId="49" fontId="8" fillId="0" borderId="1" xfId="0" applyBorder="1" applyAlignment="1">
      <alignment/>
    </xf>
    <xf numFmtId="49" fontId="5" fillId="0" borderId="1" xfId="0" applyBorder="1" applyAlignment="1">
      <alignment/>
    </xf>
    <xf numFmtId="49" fontId="1" fillId="0" borderId="1" xfId="0" applyBorder="1" applyAlignment="1">
      <alignment horizontal="center"/>
    </xf>
    <xf numFmtId="49" fontId="2" fillId="0" borderId="1" xfId="0" applyBorder="1" applyAlignment="1">
      <alignment horizontal="center"/>
    </xf>
    <xf numFmtId="0" fontId="8" fillId="0" borderId="1" xfId="0" applyBorder="1" applyAlignment="1">
      <alignment horizontal="right" wrapText="1"/>
    </xf>
    <xf numFmtId="4" fontId="13" fillId="0" borderId="1" xfId="0" applyNumberFormat="1" applyFont="1" applyBorder="1" applyAlignment="1">
      <alignment horizontal="center"/>
    </xf>
    <xf numFmtId="3" fontId="9" fillId="0" borderId="1" xfId="0" applyFont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 wrapText="1"/>
    </xf>
    <xf numFmtId="3" fontId="9" fillId="0" borderId="1" xfId="0" applyFont="1" applyBorder="1" applyAlignment="1">
      <alignment horizontal="center" wrapText="1"/>
    </xf>
    <xf numFmtId="49" fontId="8" fillId="0" borderId="1" xfId="0" applyFont="1" applyBorder="1" applyAlignment="1">
      <alignment horizontal="center"/>
    </xf>
    <xf numFmtId="49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9" fontId="1" fillId="0" borderId="1" xfId="0" applyFont="1" applyBorder="1" applyAlignment="1">
      <alignment horizontal="center"/>
    </xf>
    <xf numFmtId="49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8" fillId="0" borderId="1" xfId="0" applyFont="1" applyBorder="1" applyAlignment="1">
      <alignment horizontal="center" wrapText="1"/>
    </xf>
    <xf numFmtId="3" fontId="10" fillId="0" borderId="1" xfId="0" applyFont="1" applyBorder="1" applyAlignment="1">
      <alignment horizontal="center" wrapText="1"/>
    </xf>
    <xf numFmtId="3" fontId="13" fillId="0" borderId="1" xfId="0" applyFont="1" applyBorder="1" applyAlignment="1">
      <alignment horizontal="center"/>
    </xf>
    <xf numFmtId="3" fontId="10" fillId="0" borderId="1" xfId="0" applyFont="1" applyBorder="1" applyAlignment="1">
      <alignment horizontal="center"/>
    </xf>
    <xf numFmtId="3" fontId="2" fillId="0" borderId="1" xfId="0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13" fillId="0" borderId="1" xfId="0" applyFont="1" applyBorder="1" applyAlignment="1">
      <alignment horizontal="center" wrapText="1"/>
    </xf>
    <xf numFmtId="3" fontId="2" fillId="0" borderId="1" xfId="0" applyFont="1" applyBorder="1" applyAlignment="1">
      <alignment horizontal="center" wrapText="1"/>
    </xf>
    <xf numFmtId="49" fontId="14" fillId="0" borderId="0" xfId="0" applyFont="1" applyAlignment="1">
      <alignment horizontal="center" wrapText="1"/>
    </xf>
    <xf numFmtId="0" fontId="2" fillId="0" borderId="0" xfId="0" applyNumberFormat="1" applyFont="1" applyAlignment="1">
      <alignment/>
    </xf>
    <xf numFmtId="0" fontId="15" fillId="0" borderId="1" xfId="0" applyFont="1" applyBorder="1" applyAlignment="1">
      <alignment horizontal="center"/>
    </xf>
    <xf numFmtId="49" fontId="6" fillId="0" borderId="1" xfId="0" applyFont="1" applyBorder="1" applyAlignment="1">
      <alignment horizontal="center"/>
    </xf>
    <xf numFmtId="49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1" fillId="0" borderId="0" xfId="0" applyBorder="1" applyAlignment="1">
      <alignment/>
    </xf>
    <xf numFmtId="0" fontId="5" fillId="0" borderId="1" xfId="0" applyBorder="1" applyAlignment="1">
      <alignment horizontal="center" vertical="center" wrapText="1"/>
    </xf>
    <xf numFmtId="0" fontId="8" fillId="0" borderId="1" xfId="0" applyBorder="1" applyAlignment="1">
      <alignment wrapText="1"/>
    </xf>
    <xf numFmtId="0" fontId="8" fillId="0" borderId="1" xfId="0" applyBorder="1" applyAlignment="1">
      <alignment horizontal="center" wrapText="1"/>
    </xf>
    <xf numFmtId="4" fontId="6" fillId="0" borderId="1" xfId="0" applyNumberFormat="1" applyBorder="1" applyAlignment="1">
      <alignment horizontal="center"/>
    </xf>
    <xf numFmtId="3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3" fontId="7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49" fontId="2" fillId="0" borderId="0" xfId="0" applyBorder="1" applyAlignment="1">
      <alignment horizontal="center"/>
    </xf>
    <xf numFmtId="49" fontId="1" fillId="0" borderId="0" xfId="0" applyBorder="1" applyAlignment="1">
      <alignment horizontal="center"/>
    </xf>
    <xf numFmtId="0" fontId="8" fillId="0" borderId="0" xfId="0" applyBorder="1" applyAlignment="1">
      <alignment horizontal="center" wrapText="1"/>
    </xf>
    <xf numFmtId="3" fontId="1" fillId="0" borderId="0" xfId="0" applyBorder="1" applyAlignment="1">
      <alignment horizontal="center"/>
    </xf>
    <xf numFmtId="4" fontId="6" fillId="0" borderId="0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Border="1" applyAlignment="1">
      <alignment horizontal="center" vertical="center" wrapText="1"/>
    </xf>
    <xf numFmtId="0" fontId="5" fillId="0" borderId="1" xfId="0" applyBorder="1" applyAlignment="1">
      <alignment horizontal="center"/>
    </xf>
    <xf numFmtId="0" fontId="5" fillId="0" borderId="1" xfId="0" applyBorder="1" applyAlignment="1">
      <alignment horizontal="center" vertical="center" wrapText="1"/>
    </xf>
    <xf numFmtId="0" fontId="8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workbookViewId="0" topLeftCell="A1">
      <selection activeCell="H7" sqref="H7"/>
    </sheetView>
  </sheetViews>
  <sheetFormatPr defaultColWidth="9.140625" defaultRowHeight="12.75"/>
  <cols>
    <col min="1" max="1" width="8.57421875" style="0" customWidth="1"/>
    <col min="2" max="2" width="10.421875" style="0" customWidth="1"/>
    <col min="3" max="3" width="11.7109375" style="0" customWidth="1"/>
    <col min="4" max="4" width="39.140625" style="0" customWidth="1"/>
    <col min="5" max="5" width="15.140625" style="0" customWidth="1"/>
    <col min="6" max="6" width="14.8515625" style="0" customWidth="1"/>
    <col min="7" max="7" width="14.140625" style="0" customWidth="1"/>
    <col min="8" max="8" width="13.57421875" style="0" customWidth="1"/>
  </cols>
  <sheetData>
    <row r="1" spans="1:256" ht="27" customHeight="1">
      <c r="A1" s="43" t="s">
        <v>325</v>
      </c>
      <c r="B1" s="1"/>
      <c r="C1" s="3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101"/>
      <c r="B2" s="45"/>
      <c r="C2" s="46"/>
      <c r="D2" s="45"/>
      <c r="E2" s="45"/>
      <c r="F2" s="47"/>
      <c r="G2" s="47"/>
      <c r="H2" s="4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9.25" customHeight="1">
      <c r="A3" s="120" t="s">
        <v>0</v>
      </c>
      <c r="B3" s="120"/>
      <c r="C3" s="120"/>
      <c r="D3" s="121" t="s">
        <v>1</v>
      </c>
      <c r="E3" s="118" t="s">
        <v>284</v>
      </c>
      <c r="F3" s="118" t="s">
        <v>285</v>
      </c>
      <c r="G3" s="118" t="s">
        <v>287</v>
      </c>
      <c r="H3" s="118" t="s">
        <v>288</v>
      </c>
      <c r="I3" s="4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5.5" customHeight="1">
      <c r="A4" s="102" t="s">
        <v>2</v>
      </c>
      <c r="B4" s="102" t="s">
        <v>3</v>
      </c>
      <c r="C4" s="102" t="s">
        <v>4</v>
      </c>
      <c r="D4" s="121"/>
      <c r="E4" s="119"/>
      <c r="F4" s="119"/>
      <c r="G4" s="119"/>
      <c r="H4" s="119"/>
      <c r="I4" s="4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8.75" customHeight="1">
      <c r="A6" s="25" t="s">
        <v>5</v>
      </c>
      <c r="B6" s="20"/>
      <c r="C6" s="20"/>
      <c r="D6" s="21" t="s">
        <v>6</v>
      </c>
      <c r="E6" s="106">
        <f aca="true" t="shared" si="0" ref="E6:G7">E7</f>
        <v>50000</v>
      </c>
      <c r="F6" s="106">
        <f t="shared" si="0"/>
        <v>50000</v>
      </c>
      <c r="G6" s="106">
        <f t="shared" si="0"/>
        <v>0</v>
      </c>
      <c r="H6" s="107">
        <f>G6/F6*100</f>
        <v>0</v>
      </c>
      <c r="I6" s="4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6.75" customHeight="1">
      <c r="A7" s="19"/>
      <c r="B7" s="4" t="s">
        <v>7</v>
      </c>
      <c r="C7" s="4"/>
      <c r="D7" s="103" t="s">
        <v>8</v>
      </c>
      <c r="E7" s="108">
        <f t="shared" si="0"/>
        <v>50000</v>
      </c>
      <c r="F7" s="108">
        <f t="shared" si="0"/>
        <v>50000</v>
      </c>
      <c r="G7" s="108">
        <f t="shared" si="0"/>
        <v>0</v>
      </c>
      <c r="H7" s="109">
        <f aca="true" t="shared" si="1" ref="H7:H45">G7/F7*100</f>
        <v>0</v>
      </c>
      <c r="I7" s="4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57" customHeight="1">
      <c r="A8" s="54"/>
      <c r="B8" s="55"/>
      <c r="C8" s="4" t="s">
        <v>9</v>
      </c>
      <c r="D8" s="53" t="s">
        <v>10</v>
      </c>
      <c r="E8" s="70">
        <v>50000</v>
      </c>
      <c r="F8" s="70">
        <v>50000</v>
      </c>
      <c r="G8" s="70"/>
      <c r="H8" s="110">
        <f t="shared" si="1"/>
        <v>0</v>
      </c>
      <c r="I8" s="4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8" customHeight="1">
      <c r="A9" s="25" t="s">
        <v>11</v>
      </c>
      <c r="B9" s="20"/>
      <c r="C9" s="20"/>
      <c r="D9" s="21" t="s">
        <v>12</v>
      </c>
      <c r="E9" s="106">
        <f aca="true" t="shared" si="2" ref="E9:G10">E10</f>
        <v>3500</v>
      </c>
      <c r="F9" s="106">
        <f t="shared" si="2"/>
        <v>3500</v>
      </c>
      <c r="G9" s="106">
        <f t="shared" si="2"/>
        <v>3500</v>
      </c>
      <c r="H9" s="107">
        <f t="shared" si="1"/>
        <v>100</v>
      </c>
      <c r="I9" s="4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8.75" customHeight="1">
      <c r="A10" s="19"/>
      <c r="B10" s="4" t="s">
        <v>13</v>
      </c>
      <c r="C10" s="4"/>
      <c r="D10" s="103" t="s">
        <v>14</v>
      </c>
      <c r="E10" s="108">
        <f t="shared" si="2"/>
        <v>3500</v>
      </c>
      <c r="F10" s="108">
        <f t="shared" si="2"/>
        <v>3500</v>
      </c>
      <c r="G10" s="108">
        <f t="shared" si="2"/>
        <v>3500</v>
      </c>
      <c r="H10" s="109">
        <f t="shared" si="1"/>
        <v>100</v>
      </c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55.5" customHeight="1">
      <c r="A11" s="54"/>
      <c r="B11" s="55"/>
      <c r="C11" s="4" t="s">
        <v>15</v>
      </c>
      <c r="D11" s="53" t="s">
        <v>16</v>
      </c>
      <c r="E11" s="70">
        <v>3500</v>
      </c>
      <c r="F11" s="70">
        <v>3500</v>
      </c>
      <c r="G11" s="70">
        <v>3500</v>
      </c>
      <c r="H11" s="110">
        <f t="shared" si="1"/>
        <v>100</v>
      </c>
      <c r="I11" s="4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8.75" customHeight="1">
      <c r="A12" s="25" t="s">
        <v>17</v>
      </c>
      <c r="B12" s="20"/>
      <c r="C12" s="57"/>
      <c r="D12" s="21" t="s">
        <v>18</v>
      </c>
      <c r="E12" s="111">
        <f aca="true" t="shared" si="3" ref="E12:G13">E13</f>
        <v>35000</v>
      </c>
      <c r="F12" s="111">
        <f t="shared" si="3"/>
        <v>35000</v>
      </c>
      <c r="G12" s="111">
        <f t="shared" si="3"/>
        <v>0</v>
      </c>
      <c r="H12" s="107">
        <f t="shared" si="1"/>
        <v>0</v>
      </c>
      <c r="I12" s="4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42.75" customHeight="1">
      <c r="A13" s="54"/>
      <c r="B13" s="4" t="s">
        <v>19</v>
      </c>
      <c r="C13" s="56"/>
      <c r="D13" s="103" t="s">
        <v>20</v>
      </c>
      <c r="E13" s="87">
        <f t="shared" si="3"/>
        <v>35000</v>
      </c>
      <c r="F13" s="87">
        <f t="shared" si="3"/>
        <v>35000</v>
      </c>
      <c r="G13" s="87">
        <f t="shared" si="3"/>
        <v>0</v>
      </c>
      <c r="H13" s="109">
        <f t="shared" si="1"/>
        <v>0</v>
      </c>
      <c r="I13" s="4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57" customHeight="1">
      <c r="A14" s="54"/>
      <c r="B14" s="55"/>
      <c r="C14" s="56" t="s">
        <v>21</v>
      </c>
      <c r="D14" s="53" t="s">
        <v>22</v>
      </c>
      <c r="E14" s="74">
        <v>35000</v>
      </c>
      <c r="F14" s="74">
        <v>35000</v>
      </c>
      <c r="G14" s="74"/>
      <c r="H14" s="110">
        <f t="shared" si="1"/>
        <v>0</v>
      </c>
      <c r="I14" s="4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58">
        <v>710</v>
      </c>
      <c r="B15" s="59"/>
      <c r="C15" s="60"/>
      <c r="D15" s="21" t="s">
        <v>23</v>
      </c>
      <c r="E15" s="106">
        <f>E16+E18+E20</f>
        <v>224000</v>
      </c>
      <c r="F15" s="106">
        <f>F16+F18+F20</f>
        <v>250000</v>
      </c>
      <c r="G15" s="106">
        <f>G16+G18+G20</f>
        <v>97794</v>
      </c>
      <c r="H15" s="107">
        <f t="shared" si="1"/>
        <v>39.1176</v>
      </c>
      <c r="I15" s="4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34.5" customHeight="1">
      <c r="A16" s="61"/>
      <c r="B16" s="22">
        <v>71013</v>
      </c>
      <c r="C16" s="22"/>
      <c r="D16" s="103" t="s">
        <v>24</v>
      </c>
      <c r="E16" s="108">
        <f>E17</f>
        <v>30000</v>
      </c>
      <c r="F16" s="108">
        <f>F17</f>
        <v>30000</v>
      </c>
      <c r="G16" s="108">
        <f>G17</f>
        <v>0</v>
      </c>
      <c r="H16" s="109">
        <f t="shared" si="1"/>
        <v>0</v>
      </c>
      <c r="I16" s="4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56.25" customHeight="1">
      <c r="A17" s="61"/>
      <c r="B17" s="62"/>
      <c r="C17" s="22">
        <v>2110</v>
      </c>
      <c r="D17" s="53" t="s">
        <v>25</v>
      </c>
      <c r="E17" s="70">
        <v>30000</v>
      </c>
      <c r="F17" s="70">
        <v>30000</v>
      </c>
      <c r="G17" s="70"/>
      <c r="H17" s="110">
        <f t="shared" si="1"/>
        <v>0</v>
      </c>
      <c r="I17" s="4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30" customHeight="1">
      <c r="A18" s="61"/>
      <c r="B18" s="22">
        <v>71014</v>
      </c>
      <c r="C18" s="22"/>
      <c r="D18" s="103" t="s">
        <v>26</v>
      </c>
      <c r="E18" s="108">
        <f>E19</f>
        <v>35000</v>
      </c>
      <c r="F18" s="108">
        <f>F19</f>
        <v>61000</v>
      </c>
      <c r="G18" s="108">
        <f>G19</f>
        <v>15950</v>
      </c>
      <c r="H18" s="109">
        <f t="shared" si="1"/>
        <v>26.14754098360656</v>
      </c>
      <c r="I18" s="4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54.75" customHeight="1">
      <c r="A19" s="61"/>
      <c r="B19" s="62"/>
      <c r="C19" s="22">
        <v>2110</v>
      </c>
      <c r="D19" s="53" t="s">
        <v>27</v>
      </c>
      <c r="E19" s="70">
        <v>35000</v>
      </c>
      <c r="F19" s="70">
        <v>61000</v>
      </c>
      <c r="G19" s="70">
        <v>15950</v>
      </c>
      <c r="H19" s="110">
        <f t="shared" si="1"/>
        <v>26.14754098360656</v>
      </c>
      <c r="I19" s="4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3.25" customHeight="1">
      <c r="A20" s="61"/>
      <c r="B20" s="22">
        <v>71015</v>
      </c>
      <c r="C20" s="22"/>
      <c r="D20" s="103" t="s">
        <v>28</v>
      </c>
      <c r="E20" s="108">
        <f>E21+E22</f>
        <v>159000</v>
      </c>
      <c r="F20" s="108">
        <f>F21+F22</f>
        <v>159000</v>
      </c>
      <c r="G20" s="108">
        <f>G21+G22</f>
        <v>81844</v>
      </c>
      <c r="H20" s="109">
        <f t="shared" si="1"/>
        <v>51.474213836477986</v>
      </c>
      <c r="I20" s="4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62.25" customHeight="1">
      <c r="A21" s="61"/>
      <c r="B21" s="62"/>
      <c r="C21" s="22">
        <v>2110</v>
      </c>
      <c r="D21" s="53" t="s">
        <v>29</v>
      </c>
      <c r="E21" s="70">
        <v>152000</v>
      </c>
      <c r="F21" s="70">
        <v>152000</v>
      </c>
      <c r="G21" s="70">
        <v>81844</v>
      </c>
      <c r="H21" s="110">
        <f t="shared" si="1"/>
        <v>53.84473684210527</v>
      </c>
      <c r="I21" s="4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72" customHeight="1">
      <c r="A22" s="61"/>
      <c r="B22" s="62"/>
      <c r="C22" s="22">
        <v>6410</v>
      </c>
      <c r="D22" s="53" t="s">
        <v>30</v>
      </c>
      <c r="E22" s="70">
        <v>7000</v>
      </c>
      <c r="F22" s="70">
        <v>7000</v>
      </c>
      <c r="G22" s="70"/>
      <c r="H22" s="110">
        <f t="shared" si="1"/>
        <v>0</v>
      </c>
      <c r="I22" s="4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4.75" customHeight="1">
      <c r="A23" s="58">
        <v>750</v>
      </c>
      <c r="B23" s="59"/>
      <c r="C23" s="60"/>
      <c r="D23" s="21" t="s">
        <v>31</v>
      </c>
      <c r="E23" s="106">
        <f>E24+E26</f>
        <v>156180</v>
      </c>
      <c r="F23" s="106">
        <f>F24+F26</f>
        <v>156180</v>
      </c>
      <c r="G23" s="106">
        <f>G24+G26</f>
        <v>88597</v>
      </c>
      <c r="H23" s="107">
        <f t="shared" si="1"/>
        <v>56.72749391727494</v>
      </c>
      <c r="I23" s="4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5.5" customHeight="1">
      <c r="A24" s="61"/>
      <c r="B24" s="22">
        <v>75011</v>
      </c>
      <c r="C24" s="22"/>
      <c r="D24" s="103" t="s">
        <v>32</v>
      </c>
      <c r="E24" s="108">
        <f>E25</f>
        <v>138980</v>
      </c>
      <c r="F24" s="108">
        <f>F25</f>
        <v>138980</v>
      </c>
      <c r="G24" s="108">
        <f>G25</f>
        <v>74837</v>
      </c>
      <c r="H24" s="109">
        <f t="shared" si="1"/>
        <v>53.847316160598645</v>
      </c>
      <c r="I24" s="4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62.25" customHeight="1">
      <c r="A25" s="61"/>
      <c r="B25" s="62"/>
      <c r="C25" s="22">
        <v>2110</v>
      </c>
      <c r="D25" s="53" t="s">
        <v>33</v>
      </c>
      <c r="E25" s="70">
        <v>138980</v>
      </c>
      <c r="F25" s="70">
        <v>138980</v>
      </c>
      <c r="G25" s="70">
        <v>74837</v>
      </c>
      <c r="H25" s="110">
        <f t="shared" si="1"/>
        <v>53.847316160598645</v>
      </c>
      <c r="I25" s="4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5.5" customHeight="1">
      <c r="A26" s="61"/>
      <c r="B26" s="22">
        <v>75045</v>
      </c>
      <c r="C26" s="22"/>
      <c r="D26" s="103" t="s">
        <v>34</v>
      </c>
      <c r="E26" s="108">
        <f>E27</f>
        <v>17200</v>
      </c>
      <c r="F26" s="108">
        <f>F27</f>
        <v>17200</v>
      </c>
      <c r="G26" s="108">
        <f>G27</f>
        <v>13760</v>
      </c>
      <c r="H26" s="109">
        <f t="shared" si="1"/>
        <v>80</v>
      </c>
      <c r="I26" s="4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57" customHeight="1">
      <c r="A27" s="61"/>
      <c r="B27" s="62"/>
      <c r="C27" s="22">
        <v>2110</v>
      </c>
      <c r="D27" s="53" t="s">
        <v>35</v>
      </c>
      <c r="E27" s="70">
        <v>17200</v>
      </c>
      <c r="F27" s="70">
        <v>17200</v>
      </c>
      <c r="G27" s="70">
        <v>13760</v>
      </c>
      <c r="H27" s="110">
        <f t="shared" si="1"/>
        <v>80</v>
      </c>
      <c r="I27" s="4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35.25" customHeight="1">
      <c r="A28" s="25" t="s">
        <v>36</v>
      </c>
      <c r="B28" s="20"/>
      <c r="C28" s="20"/>
      <c r="D28" s="21" t="s">
        <v>37</v>
      </c>
      <c r="E28" s="106">
        <f>E29+E32</f>
        <v>2308976</v>
      </c>
      <c r="F28" s="106">
        <f>F29+F32</f>
        <v>2508976</v>
      </c>
      <c r="G28" s="106">
        <f>G29+G32</f>
        <v>1624404</v>
      </c>
      <c r="H28" s="107">
        <f t="shared" si="1"/>
        <v>64.74370420442443</v>
      </c>
      <c r="I28" s="4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36.75" customHeight="1">
      <c r="A29" s="54"/>
      <c r="B29" s="4" t="s">
        <v>38</v>
      </c>
      <c r="C29" s="64"/>
      <c r="D29" s="103" t="s">
        <v>39</v>
      </c>
      <c r="E29" s="87">
        <f>SUM(E30:E31)</f>
        <v>2308576</v>
      </c>
      <c r="F29" s="87">
        <f>SUM(F30:F31)</f>
        <v>2508576</v>
      </c>
      <c r="G29" s="87">
        <f>SUM(G30:G31)</f>
        <v>1624004</v>
      </c>
      <c r="H29" s="109">
        <f t="shared" si="1"/>
        <v>64.73808248185424</v>
      </c>
      <c r="I29" s="4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57" customHeight="1">
      <c r="A30" s="54"/>
      <c r="B30" s="4"/>
      <c r="C30" s="4" t="s">
        <v>40</v>
      </c>
      <c r="D30" s="53" t="s">
        <v>41</v>
      </c>
      <c r="E30" s="70">
        <v>2308576</v>
      </c>
      <c r="F30" s="70">
        <v>2308576</v>
      </c>
      <c r="G30" s="70">
        <v>1424004</v>
      </c>
      <c r="H30" s="110">
        <f t="shared" si="1"/>
        <v>61.68321943916942</v>
      </c>
      <c r="I30" s="4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69" customHeight="1">
      <c r="A31" s="54"/>
      <c r="B31" s="4"/>
      <c r="C31" s="22">
        <v>6410</v>
      </c>
      <c r="D31" s="53" t="s">
        <v>30</v>
      </c>
      <c r="E31" s="70"/>
      <c r="F31" s="70">
        <v>200000</v>
      </c>
      <c r="G31" s="70">
        <v>200000</v>
      </c>
      <c r="H31" s="110">
        <f t="shared" si="1"/>
        <v>100</v>
      </c>
      <c r="I31" s="4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1" customHeight="1">
      <c r="A32" s="54"/>
      <c r="B32" s="4" t="s">
        <v>42</v>
      </c>
      <c r="C32" s="64"/>
      <c r="D32" s="103" t="s">
        <v>43</v>
      </c>
      <c r="E32" s="87">
        <f>E33</f>
        <v>400</v>
      </c>
      <c r="F32" s="87">
        <f>F33</f>
        <v>400</v>
      </c>
      <c r="G32" s="87">
        <f>G33</f>
        <v>400</v>
      </c>
      <c r="H32" s="109">
        <f t="shared" si="1"/>
        <v>100</v>
      </c>
      <c r="I32" s="4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59.25" customHeight="1">
      <c r="A33" s="54"/>
      <c r="B33" s="4"/>
      <c r="C33" s="4" t="s">
        <v>44</v>
      </c>
      <c r="D33" s="53" t="s">
        <v>45</v>
      </c>
      <c r="E33" s="70">
        <v>400</v>
      </c>
      <c r="F33" s="70">
        <v>400</v>
      </c>
      <c r="G33" s="70">
        <v>400</v>
      </c>
      <c r="H33" s="110">
        <f t="shared" si="1"/>
        <v>100</v>
      </c>
      <c r="I33" s="4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4.25" customHeight="1">
      <c r="A34" s="25" t="s">
        <v>46</v>
      </c>
      <c r="B34" s="20"/>
      <c r="C34" s="57"/>
      <c r="D34" s="21" t="s">
        <v>47</v>
      </c>
      <c r="E34" s="111">
        <f aca="true" t="shared" si="4" ref="E34:G35">E35</f>
        <v>1023600</v>
      </c>
      <c r="F34" s="111">
        <f t="shared" si="4"/>
        <v>1250256</v>
      </c>
      <c r="G34" s="111">
        <f t="shared" si="4"/>
        <v>598822</v>
      </c>
      <c r="H34" s="107">
        <f t="shared" si="1"/>
        <v>47.895950909253784</v>
      </c>
      <c r="I34" s="4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64.5" customHeight="1">
      <c r="A35" s="54"/>
      <c r="B35" s="4" t="s">
        <v>48</v>
      </c>
      <c r="C35" s="64"/>
      <c r="D35" s="103" t="s">
        <v>49</v>
      </c>
      <c r="E35" s="87">
        <f t="shared" si="4"/>
        <v>1023600</v>
      </c>
      <c r="F35" s="87">
        <f t="shared" si="4"/>
        <v>1250256</v>
      </c>
      <c r="G35" s="87">
        <f t="shared" si="4"/>
        <v>598822</v>
      </c>
      <c r="H35" s="109">
        <f t="shared" si="1"/>
        <v>47.895950909253784</v>
      </c>
      <c r="I35" s="4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54.75" customHeight="1">
      <c r="A36" s="54"/>
      <c r="B36" s="54"/>
      <c r="C36" s="56" t="s">
        <v>50</v>
      </c>
      <c r="D36" s="53" t="s">
        <v>51</v>
      </c>
      <c r="E36" s="74">
        <v>1023600</v>
      </c>
      <c r="F36" s="74">
        <v>1250256</v>
      </c>
      <c r="G36" s="74">
        <v>598822</v>
      </c>
      <c r="H36" s="110">
        <f t="shared" si="1"/>
        <v>47.895950909253784</v>
      </c>
      <c r="I36" s="4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6.5" customHeight="1">
      <c r="A37" s="25" t="s">
        <v>52</v>
      </c>
      <c r="B37" s="25"/>
      <c r="C37" s="57"/>
      <c r="D37" s="21" t="s">
        <v>53</v>
      </c>
      <c r="E37" s="106">
        <f>E38+E40</f>
        <v>381000</v>
      </c>
      <c r="F37" s="106">
        <f>F38+F40</f>
        <v>414235</v>
      </c>
      <c r="G37" s="106">
        <f>G38+G40</f>
        <v>245776</v>
      </c>
      <c r="H37" s="107">
        <f t="shared" si="1"/>
        <v>59.332504496240055</v>
      </c>
      <c r="I37" s="4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9.5" customHeight="1">
      <c r="A38" s="54"/>
      <c r="B38" s="4" t="s">
        <v>54</v>
      </c>
      <c r="C38" s="64"/>
      <c r="D38" s="103" t="s">
        <v>55</v>
      </c>
      <c r="E38" s="87">
        <f>E39</f>
        <v>371000</v>
      </c>
      <c r="F38" s="87">
        <f>F39</f>
        <v>402000</v>
      </c>
      <c r="G38" s="87">
        <f>G39</f>
        <v>235680</v>
      </c>
      <c r="H38" s="109">
        <f t="shared" si="1"/>
        <v>58.626865671641795</v>
      </c>
      <c r="I38" s="4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57.75" customHeight="1">
      <c r="A39" s="54"/>
      <c r="B39" s="4"/>
      <c r="C39" s="4" t="s">
        <v>56</v>
      </c>
      <c r="D39" s="53" t="s">
        <v>57</v>
      </c>
      <c r="E39" s="74">
        <v>371000</v>
      </c>
      <c r="F39" s="74">
        <v>402000</v>
      </c>
      <c r="G39" s="74">
        <v>235680</v>
      </c>
      <c r="H39" s="110">
        <f t="shared" si="1"/>
        <v>58.626865671641795</v>
      </c>
      <c r="I39" s="4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42.75" customHeight="1">
      <c r="A40" s="54"/>
      <c r="B40" s="4" t="s">
        <v>58</v>
      </c>
      <c r="C40" s="64"/>
      <c r="D40" s="5" t="s">
        <v>59</v>
      </c>
      <c r="E40" s="87">
        <f>E41</f>
        <v>10000</v>
      </c>
      <c r="F40" s="87">
        <f>F41</f>
        <v>12235</v>
      </c>
      <c r="G40" s="87">
        <f>G41</f>
        <v>10096</v>
      </c>
      <c r="H40" s="109">
        <f t="shared" si="1"/>
        <v>82.51736820596649</v>
      </c>
      <c r="I40" s="4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57.75" customHeight="1">
      <c r="A41" s="54"/>
      <c r="B41" s="55"/>
      <c r="C41" s="56" t="s">
        <v>60</v>
      </c>
      <c r="D41" s="53" t="s">
        <v>61</v>
      </c>
      <c r="E41" s="74">
        <v>10000</v>
      </c>
      <c r="F41" s="74">
        <v>12235</v>
      </c>
      <c r="G41" s="74">
        <v>10096</v>
      </c>
      <c r="H41" s="110">
        <f t="shared" si="1"/>
        <v>82.51736820596649</v>
      </c>
      <c r="I41" s="4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32.25" customHeight="1">
      <c r="A42" s="25" t="s">
        <v>62</v>
      </c>
      <c r="B42" s="25"/>
      <c r="C42" s="57"/>
      <c r="D42" s="21" t="s">
        <v>63</v>
      </c>
      <c r="E42" s="111">
        <f aca="true" t="shared" si="5" ref="E42:G43">E43</f>
        <v>60900</v>
      </c>
      <c r="F42" s="111">
        <f t="shared" si="5"/>
        <v>60900</v>
      </c>
      <c r="G42" s="111">
        <f t="shared" si="5"/>
        <v>31860</v>
      </c>
      <c r="H42" s="107">
        <f t="shared" si="1"/>
        <v>52.31527093596059</v>
      </c>
      <c r="I42" s="4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36" customHeight="1">
      <c r="A43" s="25"/>
      <c r="B43" s="4" t="s">
        <v>64</v>
      </c>
      <c r="C43" s="4"/>
      <c r="D43" s="103" t="s">
        <v>65</v>
      </c>
      <c r="E43" s="87">
        <f t="shared" si="5"/>
        <v>60900</v>
      </c>
      <c r="F43" s="87">
        <f t="shared" si="5"/>
        <v>60900</v>
      </c>
      <c r="G43" s="87">
        <f t="shared" si="5"/>
        <v>31860</v>
      </c>
      <c r="H43" s="109">
        <f t="shared" si="1"/>
        <v>52.31527093596059</v>
      </c>
      <c r="I43" s="4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57" customHeight="1">
      <c r="A44" s="25"/>
      <c r="B44" s="55"/>
      <c r="C44" s="4" t="s">
        <v>66</v>
      </c>
      <c r="D44" s="53" t="s">
        <v>67</v>
      </c>
      <c r="E44" s="74">
        <v>60900</v>
      </c>
      <c r="F44" s="74">
        <v>60900</v>
      </c>
      <c r="G44" s="74">
        <v>31860</v>
      </c>
      <c r="H44" s="110">
        <f t="shared" si="1"/>
        <v>52.31527093596059</v>
      </c>
      <c r="I44" s="4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23.25" customHeight="1">
      <c r="A45" s="67"/>
      <c r="B45" s="67"/>
      <c r="C45" s="66"/>
      <c r="D45" s="104" t="s">
        <v>68</v>
      </c>
      <c r="E45" s="63">
        <f>E6+E9+E12+E15+E23+E28+E34+E37+E42</f>
        <v>4243156</v>
      </c>
      <c r="F45" s="63">
        <f>F6+F9+F12+F15+F23+F28+F34+F37+F42</f>
        <v>4729047</v>
      </c>
      <c r="G45" s="63">
        <f>G6+G9+G12+G15+G23+G28+G34+G37+G42</f>
        <v>2690753</v>
      </c>
      <c r="H45" s="105">
        <f t="shared" si="1"/>
        <v>56.89841949128439</v>
      </c>
      <c r="I45" s="4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23.25" customHeight="1">
      <c r="A46" s="113"/>
      <c r="B46" s="113"/>
      <c r="C46" s="114"/>
      <c r="D46" s="115"/>
      <c r="E46" s="116"/>
      <c r="F46" s="116"/>
      <c r="G46" s="116"/>
      <c r="H46" s="117"/>
      <c r="I46" s="4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23.25" customHeight="1">
      <c r="A47" s="113"/>
      <c r="B47" s="113"/>
      <c r="C47" s="114"/>
      <c r="D47" s="115"/>
      <c r="E47" s="116"/>
      <c r="F47" s="116"/>
      <c r="G47" s="116"/>
      <c r="H47" s="117"/>
      <c r="I47" s="4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23.25" customHeight="1">
      <c r="A48" s="113"/>
      <c r="B48" s="113"/>
      <c r="C48" s="114"/>
      <c r="D48" s="115"/>
      <c r="E48" s="116"/>
      <c r="F48" s="116"/>
      <c r="G48" s="116"/>
      <c r="H48" s="117"/>
      <c r="I48" s="4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9.5" customHeight="1">
      <c r="A49" s="9"/>
      <c r="B49" s="10"/>
      <c r="C49" s="11"/>
      <c r="D49" s="112" t="s">
        <v>69</v>
      </c>
      <c r="E49" s="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5.25" customHeight="1">
      <c r="A50" s="9"/>
      <c r="B50" s="13"/>
      <c r="C50" s="10"/>
      <c r="D50" s="8"/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5.75" customHeight="1">
      <c r="A51" s="9"/>
      <c r="B51" s="10"/>
      <c r="C51" s="11"/>
      <c r="D51" s="15" t="s">
        <v>70</v>
      </c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8" customHeight="1">
      <c r="A52" s="9"/>
      <c r="B52" s="13"/>
      <c r="C52" s="17"/>
      <c r="D52" s="15" t="s">
        <v>71</v>
      </c>
      <c r="E52" s="1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8" customHeight="1">
      <c r="A53" s="9"/>
      <c r="B53" s="10"/>
      <c r="C53" s="10"/>
      <c r="D53" s="15" t="s">
        <v>72</v>
      </c>
      <c r="E53" s="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9.5" customHeight="1">
      <c r="A54" s="9"/>
      <c r="B54" s="13"/>
      <c r="C54" s="10"/>
      <c r="D54" s="15" t="s">
        <v>73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8.75" customHeight="1">
      <c r="A55" s="9"/>
      <c r="B55" s="10"/>
      <c r="C55" s="11"/>
      <c r="D55" s="15" t="s">
        <v>74</v>
      </c>
      <c r="E55" s="1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ht="27" customHeight="1"/>
    <row r="57" ht="33" customHeight="1"/>
    <row r="61" ht="36.75" customHeight="1"/>
    <row r="62" ht="27" customHeight="1"/>
    <row r="63" ht="25.5" customHeight="1"/>
  </sheetData>
  <mergeCells count="6">
    <mergeCell ref="G3:G4"/>
    <mergeCell ref="H3:H4"/>
    <mergeCell ref="A3:C3"/>
    <mergeCell ref="D3:D4"/>
    <mergeCell ref="E3:E4"/>
    <mergeCell ref="F3:F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0"/>
  <sheetViews>
    <sheetView workbookViewId="0" topLeftCell="A139">
      <selection activeCell="A135" sqref="A135:H150"/>
    </sheetView>
  </sheetViews>
  <sheetFormatPr defaultColWidth="9.140625" defaultRowHeight="12.75"/>
  <cols>
    <col min="1" max="1" width="6.140625" style="0" customWidth="1"/>
    <col min="2" max="2" width="9.7109375" style="0" customWidth="1"/>
    <col min="3" max="3" width="10.140625" style="0" customWidth="1"/>
    <col min="4" max="4" width="37.7109375" style="0" customWidth="1"/>
    <col min="5" max="5" width="14.140625" style="0" customWidth="1"/>
    <col min="6" max="6" width="13.140625" style="0" customWidth="1"/>
    <col min="7" max="7" width="12.00390625" style="0" customWidth="1"/>
    <col min="8" max="8" width="13.00390625" style="0" customWidth="1"/>
  </cols>
  <sheetData>
    <row r="1" spans="1:256" ht="19.5" customHeight="1">
      <c r="A1" s="1"/>
      <c r="B1" s="1"/>
      <c r="C1" s="1"/>
      <c r="D1" s="1"/>
      <c r="E1" s="8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0.25" customHeight="1">
      <c r="A2" s="3" t="s">
        <v>75</v>
      </c>
      <c r="B2" s="1"/>
      <c r="C2" s="1"/>
      <c r="D2" s="1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9.5" customHeight="1">
      <c r="A3" s="43" t="s">
        <v>286</v>
      </c>
      <c r="B3" s="1"/>
      <c r="C3" s="1"/>
      <c r="D3" s="1"/>
      <c r="E3" s="1"/>
      <c r="F3" s="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 customHeight="1">
      <c r="A4" s="45"/>
      <c r="B4" s="46"/>
      <c r="C4" s="45"/>
      <c r="D4" s="45"/>
      <c r="E4" s="45"/>
      <c r="F4" s="47"/>
      <c r="G4" s="47"/>
      <c r="H4" s="4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1" customHeight="1">
      <c r="A5" s="122" t="s">
        <v>76</v>
      </c>
      <c r="B5" s="122"/>
      <c r="C5" s="122"/>
      <c r="D5" s="119" t="s">
        <v>77</v>
      </c>
      <c r="E5" s="118" t="s">
        <v>284</v>
      </c>
      <c r="F5" s="118" t="s">
        <v>285</v>
      </c>
      <c r="G5" s="118" t="s">
        <v>287</v>
      </c>
      <c r="H5" s="118" t="s">
        <v>288</v>
      </c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4" customHeight="1">
      <c r="A6" s="23" t="s">
        <v>78</v>
      </c>
      <c r="B6" s="23" t="s">
        <v>79</v>
      </c>
      <c r="C6" s="23" t="s">
        <v>80</v>
      </c>
      <c r="D6" s="119"/>
      <c r="E6" s="119"/>
      <c r="F6" s="119"/>
      <c r="G6" s="119"/>
      <c r="H6" s="119"/>
      <c r="I6" s="4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5.75" customHeight="1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4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3.25" customHeight="1">
      <c r="A8" s="25" t="s">
        <v>81</v>
      </c>
      <c r="B8" s="20"/>
      <c r="C8" s="20"/>
      <c r="D8" s="21" t="s">
        <v>82</v>
      </c>
      <c r="E8" s="89">
        <f>SUM(E9)</f>
        <v>50000</v>
      </c>
      <c r="F8" s="89">
        <f>SUM(F9)</f>
        <v>50000</v>
      </c>
      <c r="G8" s="89">
        <f>SUM(G9)</f>
        <v>0</v>
      </c>
      <c r="H8" s="69">
        <f>G8/F8*100</f>
        <v>0</v>
      </c>
      <c r="I8" s="4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4.5" customHeight="1">
      <c r="A9" s="19"/>
      <c r="B9" s="4" t="s">
        <v>83</v>
      </c>
      <c r="C9" s="4"/>
      <c r="D9" s="5" t="s">
        <v>84</v>
      </c>
      <c r="E9" s="90">
        <f>E10</f>
        <v>50000</v>
      </c>
      <c r="F9" s="90">
        <f>F10</f>
        <v>50000</v>
      </c>
      <c r="G9" s="90">
        <f>G10</f>
        <v>0</v>
      </c>
      <c r="H9" s="85">
        <f aca="true" t="shared" si="0" ref="H9:H83">G9/F9*100</f>
        <v>0</v>
      </c>
      <c r="I9" s="4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60" customHeight="1">
      <c r="A10" s="19"/>
      <c r="B10" s="4"/>
      <c r="C10" s="4" t="s">
        <v>85</v>
      </c>
      <c r="D10" s="53" t="s">
        <v>86</v>
      </c>
      <c r="E10" s="91">
        <v>50000</v>
      </c>
      <c r="F10" s="91">
        <v>50000</v>
      </c>
      <c r="G10" s="91"/>
      <c r="H10" s="86">
        <f t="shared" si="0"/>
        <v>0</v>
      </c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3.25" customHeight="1">
      <c r="A11" s="25" t="s">
        <v>87</v>
      </c>
      <c r="B11" s="20"/>
      <c r="C11" s="20"/>
      <c r="D11" s="21" t="s">
        <v>88</v>
      </c>
      <c r="E11" s="89">
        <f>E12+E15</f>
        <v>253131</v>
      </c>
      <c r="F11" s="89">
        <f>F12+F15</f>
        <v>253131</v>
      </c>
      <c r="G11" s="89">
        <f>G12+G15</f>
        <v>131688</v>
      </c>
      <c r="H11" s="69">
        <f t="shared" si="0"/>
        <v>52.02365573556775</v>
      </c>
      <c r="I11" s="4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8.75" customHeight="1">
      <c r="A12" s="54"/>
      <c r="B12" s="4" t="s">
        <v>89</v>
      </c>
      <c r="C12" s="4"/>
      <c r="D12" s="5" t="s">
        <v>90</v>
      </c>
      <c r="E12" s="90">
        <f>E13+E14</f>
        <v>252931</v>
      </c>
      <c r="F12" s="90">
        <f>F13+F14</f>
        <v>252931</v>
      </c>
      <c r="G12" s="90">
        <f>G13+G14</f>
        <v>130749</v>
      </c>
      <c r="H12" s="85">
        <f t="shared" si="0"/>
        <v>51.69354487982889</v>
      </c>
      <c r="I12" s="4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63.75" customHeight="1">
      <c r="A13" s="54"/>
      <c r="B13" s="4"/>
      <c r="C13" s="4" t="s">
        <v>91</v>
      </c>
      <c r="D13" s="53" t="s">
        <v>92</v>
      </c>
      <c r="E13" s="91">
        <v>3500</v>
      </c>
      <c r="F13" s="91">
        <v>3500</v>
      </c>
      <c r="G13" s="91">
        <v>3500</v>
      </c>
      <c r="H13" s="86">
        <f t="shared" si="0"/>
        <v>100</v>
      </c>
      <c r="I13" s="4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74.25" customHeight="1">
      <c r="A14" s="54"/>
      <c r="B14" s="55"/>
      <c r="C14" s="4" t="s">
        <v>93</v>
      </c>
      <c r="D14" s="53" t="s">
        <v>94</v>
      </c>
      <c r="E14" s="91">
        <v>249431</v>
      </c>
      <c r="F14" s="91">
        <v>249431</v>
      </c>
      <c r="G14" s="91">
        <v>127249</v>
      </c>
      <c r="H14" s="86">
        <f t="shared" si="0"/>
        <v>51.01571175996569</v>
      </c>
      <c r="I14" s="4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5.5" customHeight="1">
      <c r="A15" s="54"/>
      <c r="B15" s="4" t="s">
        <v>95</v>
      </c>
      <c r="C15" s="4"/>
      <c r="D15" s="5" t="s">
        <v>96</v>
      </c>
      <c r="E15" s="90">
        <f>E16</f>
        <v>200</v>
      </c>
      <c r="F15" s="90">
        <f>F16</f>
        <v>200</v>
      </c>
      <c r="G15" s="90">
        <f>G16</f>
        <v>939</v>
      </c>
      <c r="H15" s="85">
        <f t="shared" si="0"/>
        <v>469.5</v>
      </c>
      <c r="I15" s="4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33.75" customHeight="1">
      <c r="A16" s="54"/>
      <c r="B16" s="4"/>
      <c r="C16" s="4" t="s">
        <v>97</v>
      </c>
      <c r="D16" s="53" t="s">
        <v>98</v>
      </c>
      <c r="E16" s="91">
        <v>200</v>
      </c>
      <c r="F16" s="91">
        <v>200</v>
      </c>
      <c r="G16" s="91">
        <v>939</v>
      </c>
      <c r="H16" s="86">
        <f t="shared" si="0"/>
        <v>469.5</v>
      </c>
      <c r="I16" s="4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4.75" customHeight="1">
      <c r="A17" s="25" t="s">
        <v>99</v>
      </c>
      <c r="B17" s="20"/>
      <c r="C17" s="20"/>
      <c r="D17" s="21" t="s">
        <v>100</v>
      </c>
      <c r="E17" s="89">
        <f>E18</f>
        <v>16300</v>
      </c>
      <c r="F17" s="89">
        <f>F18</f>
        <v>71600</v>
      </c>
      <c r="G17" s="89">
        <f>G18</f>
        <v>64086</v>
      </c>
      <c r="H17" s="69">
        <f t="shared" si="0"/>
        <v>89.50558659217877</v>
      </c>
      <c r="I17" s="4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9.5" customHeight="1">
      <c r="A18" s="54"/>
      <c r="B18" s="4" t="s">
        <v>101</v>
      </c>
      <c r="C18" s="4"/>
      <c r="D18" s="5" t="s">
        <v>102</v>
      </c>
      <c r="E18" s="90">
        <f>SUM(E19:E21)</f>
        <v>16300</v>
      </c>
      <c r="F18" s="90">
        <f>SUM(F19:F21)</f>
        <v>71600</v>
      </c>
      <c r="G18" s="90">
        <f>SUM(G19:G21)</f>
        <v>64086</v>
      </c>
      <c r="H18" s="85">
        <f t="shared" si="0"/>
        <v>89.50558659217877</v>
      </c>
      <c r="I18" s="4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73.5" customHeight="1">
      <c r="A19" s="54"/>
      <c r="B19" s="55"/>
      <c r="C19" s="56" t="s">
        <v>103</v>
      </c>
      <c r="D19" s="53" t="s">
        <v>104</v>
      </c>
      <c r="E19" s="91">
        <v>16300</v>
      </c>
      <c r="F19" s="91">
        <v>16300</v>
      </c>
      <c r="G19" s="91">
        <v>7761</v>
      </c>
      <c r="H19" s="86">
        <f t="shared" si="0"/>
        <v>47.61349693251534</v>
      </c>
      <c r="I19" s="4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8" customHeight="1">
      <c r="A20" s="54"/>
      <c r="B20" s="55"/>
      <c r="C20" s="71" t="s">
        <v>136</v>
      </c>
      <c r="D20" s="72" t="s">
        <v>137</v>
      </c>
      <c r="E20" s="92"/>
      <c r="F20" s="92"/>
      <c r="G20" s="92">
        <v>1025</v>
      </c>
      <c r="H20" s="86"/>
      <c r="I20" s="4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9.5" customHeight="1">
      <c r="A21" s="54"/>
      <c r="B21" s="55"/>
      <c r="C21" s="73" t="s">
        <v>138</v>
      </c>
      <c r="D21" s="72" t="s">
        <v>139</v>
      </c>
      <c r="E21" s="92"/>
      <c r="F21" s="92">
        <v>55300</v>
      </c>
      <c r="G21" s="92">
        <v>55300</v>
      </c>
      <c r="H21" s="86">
        <f t="shared" si="0"/>
        <v>100</v>
      </c>
      <c r="I21" s="4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9.5" customHeight="1">
      <c r="A22" s="25" t="s">
        <v>105</v>
      </c>
      <c r="B22" s="20"/>
      <c r="C22" s="57"/>
      <c r="D22" s="21" t="s">
        <v>106</v>
      </c>
      <c r="E22" s="93">
        <f>E23</f>
        <v>43071</v>
      </c>
      <c r="F22" s="93">
        <f>F23</f>
        <v>43071</v>
      </c>
      <c r="G22" s="93">
        <f>G23</f>
        <v>5760</v>
      </c>
      <c r="H22" s="69">
        <f t="shared" si="0"/>
        <v>13.373267395695478</v>
      </c>
      <c r="I22" s="4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30.75" customHeight="1">
      <c r="A23" s="54"/>
      <c r="B23" s="4" t="s">
        <v>107</v>
      </c>
      <c r="C23" s="56"/>
      <c r="D23" s="5" t="s">
        <v>108</v>
      </c>
      <c r="E23" s="88">
        <f>SUM(E24:E27)</f>
        <v>43071</v>
      </c>
      <c r="F23" s="88">
        <f>SUM(F24:F27)</f>
        <v>43071</v>
      </c>
      <c r="G23" s="88">
        <f>SUM(G24:G27)</f>
        <v>5760</v>
      </c>
      <c r="H23" s="85">
        <f t="shared" si="0"/>
        <v>13.373267395695478</v>
      </c>
      <c r="I23" s="4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30" customHeight="1">
      <c r="A24" s="54"/>
      <c r="B24" s="4"/>
      <c r="C24" s="56" t="s">
        <v>109</v>
      </c>
      <c r="D24" s="53" t="s">
        <v>110</v>
      </c>
      <c r="E24" s="94">
        <v>689</v>
      </c>
      <c r="F24" s="94">
        <v>689</v>
      </c>
      <c r="G24" s="94">
        <v>704</v>
      </c>
      <c r="H24" s="86">
        <f t="shared" si="0"/>
        <v>102.17706821480405</v>
      </c>
      <c r="I24" s="4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81" customHeight="1">
      <c r="A25" s="54"/>
      <c r="B25" s="55"/>
      <c r="C25" s="56" t="s">
        <v>111</v>
      </c>
      <c r="D25" s="53" t="s">
        <v>112</v>
      </c>
      <c r="E25" s="94">
        <v>7382</v>
      </c>
      <c r="F25" s="94">
        <v>7382</v>
      </c>
      <c r="G25" s="94">
        <v>4146</v>
      </c>
      <c r="H25" s="86">
        <f t="shared" si="0"/>
        <v>56.16364128962341</v>
      </c>
      <c r="I25" s="4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8.75" customHeight="1">
      <c r="A26" s="54"/>
      <c r="B26" s="55"/>
      <c r="C26" s="73" t="s">
        <v>138</v>
      </c>
      <c r="D26" s="72" t="s">
        <v>139</v>
      </c>
      <c r="E26" s="94"/>
      <c r="F26" s="94"/>
      <c r="G26" s="94">
        <v>910</v>
      </c>
      <c r="H26" s="86"/>
      <c r="I26" s="4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66.75" customHeight="1">
      <c r="A27" s="54"/>
      <c r="B27" s="55"/>
      <c r="C27" s="56" t="s">
        <v>113</v>
      </c>
      <c r="D27" s="53" t="s">
        <v>114</v>
      </c>
      <c r="E27" s="94">
        <v>35000</v>
      </c>
      <c r="F27" s="94">
        <v>35000</v>
      </c>
      <c r="G27" s="94">
        <v>0</v>
      </c>
      <c r="H27" s="86">
        <f t="shared" si="0"/>
        <v>0</v>
      </c>
      <c r="I27" s="4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9.5" customHeight="1">
      <c r="A28" s="58">
        <v>710</v>
      </c>
      <c r="B28" s="59"/>
      <c r="C28" s="60"/>
      <c r="D28" s="21" t="s">
        <v>115</v>
      </c>
      <c r="E28" s="89">
        <f>E29+E31+E33</f>
        <v>224000</v>
      </c>
      <c r="F28" s="89">
        <f>F29+F31+F33</f>
        <v>250000</v>
      </c>
      <c r="G28" s="89">
        <f>G29+G31+G33</f>
        <v>97802</v>
      </c>
      <c r="H28" s="69">
        <f t="shared" si="0"/>
        <v>39.1208</v>
      </c>
      <c r="I28" s="4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31.5" customHeight="1">
      <c r="A29" s="61"/>
      <c r="B29" s="22">
        <v>71013</v>
      </c>
      <c r="C29" s="22"/>
      <c r="D29" s="5" t="s">
        <v>116</v>
      </c>
      <c r="E29" s="90">
        <f>E30</f>
        <v>30000</v>
      </c>
      <c r="F29" s="90">
        <f>F30</f>
        <v>30000</v>
      </c>
      <c r="G29" s="90">
        <f>G30</f>
        <v>0</v>
      </c>
      <c r="H29" s="85">
        <f t="shared" si="0"/>
        <v>0</v>
      </c>
      <c r="I29" s="4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63.75" customHeight="1">
      <c r="A30" s="61"/>
      <c r="B30" s="62"/>
      <c r="C30" s="22">
        <v>2110</v>
      </c>
      <c r="D30" s="53" t="s">
        <v>117</v>
      </c>
      <c r="E30" s="91">
        <v>30000</v>
      </c>
      <c r="F30" s="91">
        <v>30000</v>
      </c>
      <c r="G30" s="91"/>
      <c r="H30" s="86">
        <f t="shared" si="0"/>
        <v>0</v>
      </c>
      <c r="I30" s="4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30" customHeight="1">
      <c r="A31" s="61"/>
      <c r="B31" s="22">
        <v>71014</v>
      </c>
      <c r="C31" s="22"/>
      <c r="D31" s="5" t="s">
        <v>118</v>
      </c>
      <c r="E31" s="90">
        <f>E32</f>
        <v>35000</v>
      </c>
      <c r="F31" s="90">
        <f>F32</f>
        <v>61000</v>
      </c>
      <c r="G31" s="90">
        <f>G32</f>
        <v>15950</v>
      </c>
      <c r="H31" s="85">
        <f t="shared" si="0"/>
        <v>26.14754098360656</v>
      </c>
      <c r="I31" s="4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61.5" customHeight="1">
      <c r="A32" s="61"/>
      <c r="B32" s="62"/>
      <c r="C32" s="22">
        <v>2110</v>
      </c>
      <c r="D32" s="53" t="s">
        <v>119</v>
      </c>
      <c r="E32" s="91">
        <v>35000</v>
      </c>
      <c r="F32" s="91">
        <v>61000</v>
      </c>
      <c r="G32" s="91">
        <v>15950</v>
      </c>
      <c r="H32" s="86">
        <f t="shared" si="0"/>
        <v>26.14754098360656</v>
      </c>
      <c r="I32" s="4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8" customHeight="1">
      <c r="A33" s="61"/>
      <c r="B33" s="22">
        <v>71015</v>
      </c>
      <c r="C33" s="22"/>
      <c r="D33" s="5" t="s">
        <v>120</v>
      </c>
      <c r="E33" s="90">
        <f>SUM(E34:E36)</f>
        <v>159000</v>
      </c>
      <c r="F33" s="90">
        <f>SUM(F34:F36)</f>
        <v>159000</v>
      </c>
      <c r="G33" s="90">
        <f>SUM(G34:G36)</f>
        <v>81852</v>
      </c>
      <c r="H33" s="85">
        <f t="shared" si="0"/>
        <v>51.47924528301887</v>
      </c>
      <c r="I33" s="4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8" customHeight="1">
      <c r="A34" s="61"/>
      <c r="B34" s="22"/>
      <c r="C34" s="83" t="s">
        <v>134</v>
      </c>
      <c r="D34" s="84" t="s">
        <v>135</v>
      </c>
      <c r="E34" s="90"/>
      <c r="F34" s="90"/>
      <c r="G34" s="90">
        <v>8</v>
      </c>
      <c r="H34" s="69"/>
      <c r="I34" s="4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57.75" customHeight="1">
      <c r="A35" s="61"/>
      <c r="B35" s="62"/>
      <c r="C35" s="22">
        <v>2110</v>
      </c>
      <c r="D35" s="53" t="s">
        <v>121</v>
      </c>
      <c r="E35" s="91">
        <v>152000</v>
      </c>
      <c r="F35" s="91">
        <v>152000</v>
      </c>
      <c r="G35" s="91">
        <v>81844</v>
      </c>
      <c r="H35" s="86">
        <f t="shared" si="0"/>
        <v>53.84473684210527</v>
      </c>
      <c r="I35" s="4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68.25" customHeight="1">
      <c r="A36" s="54"/>
      <c r="B36" s="55"/>
      <c r="C36" s="56" t="s">
        <v>122</v>
      </c>
      <c r="D36" s="53" t="s">
        <v>123</v>
      </c>
      <c r="E36" s="94">
        <v>7000</v>
      </c>
      <c r="F36" s="94">
        <v>7000</v>
      </c>
      <c r="G36" s="94"/>
      <c r="H36" s="86">
        <f t="shared" si="0"/>
        <v>0</v>
      </c>
      <c r="I36" s="4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8" customHeight="1">
      <c r="A37" s="58">
        <v>750</v>
      </c>
      <c r="B37" s="59"/>
      <c r="C37" s="60"/>
      <c r="D37" s="21" t="s">
        <v>124</v>
      </c>
      <c r="E37" s="89">
        <f>SUM(E38,E41,E49)</f>
        <v>1808600</v>
      </c>
      <c r="F37" s="89">
        <f>SUM(F38,F41,F49)</f>
        <v>2366630</v>
      </c>
      <c r="G37" s="89">
        <f>SUM(G38,G41,G49)</f>
        <v>1573533</v>
      </c>
      <c r="H37" s="69">
        <f t="shared" si="0"/>
        <v>66.48833996019657</v>
      </c>
      <c r="I37" s="4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8" customHeight="1">
      <c r="A38" s="61"/>
      <c r="B38" s="22">
        <v>75011</v>
      </c>
      <c r="C38" s="22"/>
      <c r="D38" s="5" t="s">
        <v>125</v>
      </c>
      <c r="E38" s="90">
        <f>SUM(E39:E40)</f>
        <v>240155</v>
      </c>
      <c r="F38" s="90">
        <f>SUM(F39:F40)</f>
        <v>218635</v>
      </c>
      <c r="G38" s="90">
        <f>SUM(G39:G40)</f>
        <v>114439</v>
      </c>
      <c r="H38" s="85">
        <f t="shared" si="0"/>
        <v>52.34248862259017</v>
      </c>
      <c r="I38" s="4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58.5" customHeight="1">
      <c r="A39" s="61"/>
      <c r="B39" s="62"/>
      <c r="C39" s="22">
        <f>2110</f>
        <v>2110</v>
      </c>
      <c r="D39" s="53" t="s">
        <v>126</v>
      </c>
      <c r="E39" s="91">
        <v>138980</v>
      </c>
      <c r="F39" s="91">
        <v>138980</v>
      </c>
      <c r="G39" s="91">
        <v>74837</v>
      </c>
      <c r="H39" s="86">
        <f t="shared" si="0"/>
        <v>53.847316160598645</v>
      </c>
      <c r="I39" s="4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59.25" customHeight="1">
      <c r="A40" s="61"/>
      <c r="B40" s="62"/>
      <c r="C40" s="56" t="s">
        <v>127</v>
      </c>
      <c r="D40" s="53" t="s">
        <v>128</v>
      </c>
      <c r="E40" s="91">
        <v>101175</v>
      </c>
      <c r="F40" s="91">
        <v>79655</v>
      </c>
      <c r="G40" s="91">
        <v>39602</v>
      </c>
      <c r="H40" s="86">
        <f t="shared" si="0"/>
        <v>49.71690414914318</v>
      </c>
      <c r="I40" s="4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7.25" customHeight="1">
      <c r="A41" s="61"/>
      <c r="B41" s="22">
        <v>75020</v>
      </c>
      <c r="C41" s="22"/>
      <c r="D41" s="5" t="s">
        <v>129</v>
      </c>
      <c r="E41" s="90">
        <f>SUM(E42:E48)</f>
        <v>1551245</v>
      </c>
      <c r="F41" s="90">
        <f>SUM(F42:F48)</f>
        <v>2130795</v>
      </c>
      <c r="G41" s="90">
        <f>SUM(G42:G48)</f>
        <v>1445334</v>
      </c>
      <c r="H41" s="85">
        <f t="shared" si="0"/>
        <v>67.83073923113204</v>
      </c>
      <c r="I41" s="4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7.25" customHeight="1">
      <c r="A42" s="61"/>
      <c r="B42" s="22"/>
      <c r="C42" s="4" t="s">
        <v>130</v>
      </c>
      <c r="D42" s="53" t="s">
        <v>131</v>
      </c>
      <c r="E42" s="91">
        <v>1403245</v>
      </c>
      <c r="F42" s="91">
        <v>1893777</v>
      </c>
      <c r="G42" s="91">
        <v>1265463</v>
      </c>
      <c r="H42" s="86">
        <f t="shared" si="0"/>
        <v>66.822176000659</v>
      </c>
      <c r="I42" s="4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29.25" customHeight="1">
      <c r="A43" s="61"/>
      <c r="B43" s="22"/>
      <c r="C43" s="4" t="s">
        <v>97</v>
      </c>
      <c r="D43" s="53" t="s">
        <v>98</v>
      </c>
      <c r="E43" s="91"/>
      <c r="F43" s="91"/>
      <c r="G43" s="91">
        <v>200</v>
      </c>
      <c r="H43" s="86"/>
      <c r="I43" s="4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8.75" customHeight="1">
      <c r="A44" s="61"/>
      <c r="B44" s="22"/>
      <c r="C44" s="4" t="s">
        <v>132</v>
      </c>
      <c r="D44" s="53" t="s">
        <v>133</v>
      </c>
      <c r="E44" s="91">
        <v>33000</v>
      </c>
      <c r="F44" s="91">
        <v>33000</v>
      </c>
      <c r="G44" s="91">
        <v>21789</v>
      </c>
      <c r="H44" s="86">
        <f t="shared" si="0"/>
        <v>66.02727272727272</v>
      </c>
      <c r="I44" s="4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20.25" customHeight="1">
      <c r="A45" s="61"/>
      <c r="B45" s="22"/>
      <c r="C45" s="4" t="s">
        <v>134</v>
      </c>
      <c r="D45" s="53" t="s">
        <v>135</v>
      </c>
      <c r="E45" s="91">
        <v>8000</v>
      </c>
      <c r="F45" s="91">
        <v>8000</v>
      </c>
      <c r="G45" s="91">
        <v>8087</v>
      </c>
      <c r="H45" s="86">
        <f t="shared" si="0"/>
        <v>101.08749999999999</v>
      </c>
      <c r="I45" s="4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30" customHeight="1">
      <c r="A46" s="61"/>
      <c r="B46" s="22"/>
      <c r="C46" s="75" t="s">
        <v>289</v>
      </c>
      <c r="D46" s="82" t="s">
        <v>316</v>
      </c>
      <c r="E46" s="91"/>
      <c r="F46" s="91">
        <v>10018</v>
      </c>
      <c r="G46" s="91">
        <v>18633</v>
      </c>
      <c r="H46" s="86">
        <f t="shared" si="0"/>
        <v>185.99520862447594</v>
      </c>
      <c r="I46" s="4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8.75" customHeight="1">
      <c r="A47" s="61"/>
      <c r="B47" s="22"/>
      <c r="C47" s="4" t="s">
        <v>136</v>
      </c>
      <c r="D47" s="53" t="s">
        <v>137</v>
      </c>
      <c r="E47" s="91">
        <v>75000</v>
      </c>
      <c r="F47" s="91">
        <v>99000</v>
      </c>
      <c r="G47" s="91">
        <v>75494</v>
      </c>
      <c r="H47" s="86">
        <f t="shared" si="0"/>
        <v>76.25656565656566</v>
      </c>
      <c r="I47" s="4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9.5" customHeight="1">
      <c r="A48" s="61"/>
      <c r="B48" s="62"/>
      <c r="C48" s="56" t="s">
        <v>138</v>
      </c>
      <c r="D48" s="53" t="s">
        <v>139</v>
      </c>
      <c r="E48" s="91">
        <v>32000</v>
      </c>
      <c r="F48" s="91">
        <v>87000</v>
      </c>
      <c r="G48" s="91">
        <v>55668</v>
      </c>
      <c r="H48" s="86">
        <f t="shared" si="0"/>
        <v>63.98620689655172</v>
      </c>
      <c r="I48" s="4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8" customHeight="1">
      <c r="A49" s="61"/>
      <c r="B49" s="22">
        <v>75045</v>
      </c>
      <c r="C49" s="22"/>
      <c r="D49" s="5" t="s">
        <v>140</v>
      </c>
      <c r="E49" s="90">
        <f>E50</f>
        <v>17200</v>
      </c>
      <c r="F49" s="90">
        <f>F50</f>
        <v>17200</v>
      </c>
      <c r="G49" s="90">
        <f>G50</f>
        <v>13760</v>
      </c>
      <c r="H49" s="85">
        <f t="shared" si="0"/>
        <v>80</v>
      </c>
      <c r="I49" s="4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60.75" customHeight="1">
      <c r="A50" s="61"/>
      <c r="B50" s="62"/>
      <c r="C50" s="22">
        <v>2110</v>
      </c>
      <c r="D50" s="53" t="s">
        <v>141</v>
      </c>
      <c r="E50" s="91">
        <v>17200</v>
      </c>
      <c r="F50" s="91">
        <v>17200</v>
      </c>
      <c r="G50" s="91">
        <v>13760</v>
      </c>
      <c r="H50" s="86">
        <f t="shared" si="0"/>
        <v>80</v>
      </c>
      <c r="I50" s="4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32.25" customHeight="1">
      <c r="A51" s="25" t="s">
        <v>142</v>
      </c>
      <c r="B51" s="20"/>
      <c r="C51" s="20"/>
      <c r="D51" s="21" t="s">
        <v>143</v>
      </c>
      <c r="E51" s="89">
        <f>E52+E57</f>
        <v>2398976</v>
      </c>
      <c r="F51" s="89">
        <f>F52+F57</f>
        <v>2598976</v>
      </c>
      <c r="G51" s="89">
        <f>G52+G57</f>
        <v>1689404</v>
      </c>
      <c r="H51" s="69">
        <f t="shared" si="0"/>
        <v>65.00267797778817</v>
      </c>
      <c r="I51" s="4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33" customHeight="1">
      <c r="A52" s="54"/>
      <c r="B52" s="4" t="s">
        <v>144</v>
      </c>
      <c r="C52" s="64"/>
      <c r="D52" s="5" t="s">
        <v>145</v>
      </c>
      <c r="E52" s="88">
        <f>SUM(E53:E56)</f>
        <v>2398576</v>
      </c>
      <c r="F52" s="88">
        <f>SUM(F53:F56)</f>
        <v>2598576</v>
      </c>
      <c r="G52" s="88">
        <f>SUM(G53:G56)</f>
        <v>1689004</v>
      </c>
      <c r="H52" s="85">
        <f t="shared" si="0"/>
        <v>64.99729082389739</v>
      </c>
      <c r="I52" s="4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27.75" customHeight="1">
      <c r="A53" s="54"/>
      <c r="B53" s="4"/>
      <c r="C53" s="4" t="s">
        <v>146</v>
      </c>
      <c r="D53" s="53" t="s">
        <v>147</v>
      </c>
      <c r="E53" s="91">
        <v>30000</v>
      </c>
      <c r="F53" s="91">
        <v>30000</v>
      </c>
      <c r="G53" s="91"/>
      <c r="H53" s="86">
        <f t="shared" si="0"/>
        <v>0</v>
      </c>
      <c r="I53" s="4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69.75" customHeight="1">
      <c r="A54" s="54"/>
      <c r="B54" s="4"/>
      <c r="C54" s="56" t="s">
        <v>148</v>
      </c>
      <c r="D54" s="53" t="s">
        <v>149</v>
      </c>
      <c r="E54" s="91">
        <v>60000</v>
      </c>
      <c r="F54" s="91">
        <v>60000</v>
      </c>
      <c r="G54" s="91">
        <v>65000</v>
      </c>
      <c r="H54" s="86">
        <f t="shared" si="0"/>
        <v>108.33333333333333</v>
      </c>
      <c r="I54" s="4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66" customHeight="1">
      <c r="A55" s="54"/>
      <c r="B55" s="4"/>
      <c r="C55" s="76" t="s">
        <v>122</v>
      </c>
      <c r="D55" s="53" t="s">
        <v>30</v>
      </c>
      <c r="E55" s="91"/>
      <c r="F55" s="91">
        <v>200000</v>
      </c>
      <c r="G55" s="91">
        <v>200000</v>
      </c>
      <c r="H55" s="86">
        <f t="shared" si="0"/>
        <v>100</v>
      </c>
      <c r="I55" s="4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58.5" customHeight="1">
      <c r="A56" s="54"/>
      <c r="B56" s="4"/>
      <c r="C56" s="4" t="s">
        <v>150</v>
      </c>
      <c r="D56" s="53" t="s">
        <v>151</v>
      </c>
      <c r="E56" s="91">
        <v>2308576</v>
      </c>
      <c r="F56" s="91">
        <v>2308576</v>
      </c>
      <c r="G56" s="91">
        <v>1424004</v>
      </c>
      <c r="H56" s="86">
        <f t="shared" si="0"/>
        <v>61.68321943916942</v>
      </c>
      <c r="I56" s="4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9.5" customHeight="1">
      <c r="A57" s="54"/>
      <c r="B57" s="4" t="s">
        <v>152</v>
      </c>
      <c r="C57" s="64"/>
      <c r="D57" s="5" t="s">
        <v>153</v>
      </c>
      <c r="E57" s="88">
        <f>E58</f>
        <v>400</v>
      </c>
      <c r="F57" s="88">
        <f>F58</f>
        <v>400</v>
      </c>
      <c r="G57" s="88">
        <f>G58</f>
        <v>400</v>
      </c>
      <c r="H57" s="85">
        <f t="shared" si="0"/>
        <v>100</v>
      </c>
      <c r="I57" s="4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58.5" customHeight="1">
      <c r="A58" s="54"/>
      <c r="B58" s="4"/>
      <c r="C58" s="4" t="s">
        <v>154</v>
      </c>
      <c r="D58" s="53" t="s">
        <v>155</v>
      </c>
      <c r="E58" s="91">
        <v>400</v>
      </c>
      <c r="F58" s="91">
        <v>400</v>
      </c>
      <c r="G58" s="91">
        <v>400</v>
      </c>
      <c r="H58" s="86">
        <f t="shared" si="0"/>
        <v>100</v>
      </c>
      <c r="I58" s="4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73.5" customHeight="1">
      <c r="A59" s="25" t="s">
        <v>156</v>
      </c>
      <c r="B59" s="20"/>
      <c r="C59" s="20"/>
      <c r="D59" s="77" t="s">
        <v>157</v>
      </c>
      <c r="E59" s="93">
        <f>E60</f>
        <v>4301355</v>
      </c>
      <c r="F59" s="93">
        <f>F60</f>
        <v>4328915</v>
      </c>
      <c r="G59" s="93">
        <f>G60</f>
        <v>1796991</v>
      </c>
      <c r="H59" s="69">
        <f t="shared" si="0"/>
        <v>41.51134868668015</v>
      </c>
      <c r="I59" s="4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36" customHeight="1">
      <c r="A60" s="54"/>
      <c r="B60" s="4" t="s">
        <v>158</v>
      </c>
      <c r="C60" s="64"/>
      <c r="D60" s="5" t="s">
        <v>159</v>
      </c>
      <c r="E60" s="88">
        <f>E61+E62</f>
        <v>4301355</v>
      </c>
      <c r="F60" s="88">
        <f>F61+F62</f>
        <v>4328915</v>
      </c>
      <c r="G60" s="88">
        <f>G61+G62</f>
        <v>1796991</v>
      </c>
      <c r="H60" s="85">
        <f t="shared" si="0"/>
        <v>41.51134868668015</v>
      </c>
      <c r="I60" s="4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9.5" customHeight="1">
      <c r="A61" s="54"/>
      <c r="B61" s="4"/>
      <c r="C61" s="4" t="s">
        <v>160</v>
      </c>
      <c r="D61" s="53" t="s">
        <v>161</v>
      </c>
      <c r="E61" s="94">
        <v>4115424</v>
      </c>
      <c r="F61" s="94">
        <v>4142984</v>
      </c>
      <c r="G61" s="94">
        <v>1780225</v>
      </c>
      <c r="H61" s="86">
        <f t="shared" si="0"/>
        <v>42.969632516080196</v>
      </c>
      <c r="I61" s="4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23.25" customHeight="1">
      <c r="A62" s="54"/>
      <c r="B62" s="55"/>
      <c r="C62" s="4" t="s">
        <v>162</v>
      </c>
      <c r="D62" s="53" t="s">
        <v>163</v>
      </c>
      <c r="E62" s="94">
        <v>185931</v>
      </c>
      <c r="F62" s="94">
        <v>185931</v>
      </c>
      <c r="G62" s="94">
        <v>16766</v>
      </c>
      <c r="H62" s="86">
        <f t="shared" si="0"/>
        <v>9.01732363080928</v>
      </c>
      <c r="I62" s="4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8.75" customHeight="1">
      <c r="A63" s="25" t="s">
        <v>164</v>
      </c>
      <c r="B63" s="25"/>
      <c r="C63" s="57"/>
      <c r="D63" s="21" t="s">
        <v>165</v>
      </c>
      <c r="E63" s="93">
        <f>E64+E66+E68+E70</f>
        <v>20469961</v>
      </c>
      <c r="F63" s="93">
        <f>F64+F66+F68+F70</f>
        <v>21312495</v>
      </c>
      <c r="G63" s="93">
        <f>G64+G66+G68+G70</f>
        <v>11841827</v>
      </c>
      <c r="H63" s="69">
        <f t="shared" si="0"/>
        <v>55.562837668700915</v>
      </c>
      <c r="I63" s="4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34.5" customHeight="1">
      <c r="A64" s="65"/>
      <c r="B64" s="66" t="s">
        <v>166</v>
      </c>
      <c r="C64" s="64"/>
      <c r="D64" s="5" t="s">
        <v>167</v>
      </c>
      <c r="E64" s="88">
        <f>E65</f>
        <v>15761581</v>
      </c>
      <c r="F64" s="88">
        <f>F65</f>
        <v>15401913</v>
      </c>
      <c r="G64" s="88">
        <f>G65</f>
        <v>9478100</v>
      </c>
      <c r="H64" s="85">
        <f t="shared" si="0"/>
        <v>61.5384595407077</v>
      </c>
      <c r="I64" s="4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20.25" customHeight="1">
      <c r="A65" s="65"/>
      <c r="B65" s="54"/>
      <c r="C65" s="56" t="s">
        <v>168</v>
      </c>
      <c r="D65" s="53" t="s">
        <v>169</v>
      </c>
      <c r="E65" s="94">
        <v>15761581</v>
      </c>
      <c r="F65" s="94">
        <v>15401913</v>
      </c>
      <c r="G65" s="94">
        <v>9478100</v>
      </c>
      <c r="H65" s="86">
        <f t="shared" si="0"/>
        <v>61.5384595407077</v>
      </c>
      <c r="I65" s="4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34.5" customHeight="1">
      <c r="A66" s="65"/>
      <c r="B66" s="78" t="s">
        <v>290</v>
      </c>
      <c r="C66" s="64"/>
      <c r="D66" s="81" t="s">
        <v>317</v>
      </c>
      <c r="E66" s="88">
        <f>E67</f>
        <v>0</v>
      </c>
      <c r="F66" s="88">
        <f>F67</f>
        <v>1200000</v>
      </c>
      <c r="G66" s="88">
        <f>G67</f>
        <v>0</v>
      </c>
      <c r="H66" s="85">
        <f>G66/F66*100</f>
        <v>0</v>
      </c>
      <c r="I66" s="4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32.25" customHeight="1">
      <c r="A67" s="65"/>
      <c r="B67" s="54"/>
      <c r="C67" s="76" t="s">
        <v>291</v>
      </c>
      <c r="D67" s="82" t="s">
        <v>318</v>
      </c>
      <c r="E67" s="94"/>
      <c r="F67" s="94">
        <v>1200000</v>
      </c>
      <c r="G67" s="94"/>
      <c r="H67" s="86">
        <f>G67/F67*100</f>
        <v>0</v>
      </c>
      <c r="I67" s="4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36" customHeight="1">
      <c r="A68" s="65"/>
      <c r="B68" s="66" t="s">
        <v>170</v>
      </c>
      <c r="C68" s="64"/>
      <c r="D68" s="5" t="s">
        <v>171</v>
      </c>
      <c r="E68" s="88">
        <f>E69</f>
        <v>2616542</v>
      </c>
      <c r="F68" s="88">
        <f>F69</f>
        <v>2616542</v>
      </c>
      <c r="G68" s="88">
        <f>G69</f>
        <v>1315566</v>
      </c>
      <c r="H68" s="85">
        <f t="shared" si="0"/>
        <v>50.27880309201993</v>
      </c>
      <c r="I68" s="4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22.5" customHeight="1">
      <c r="A69" s="65"/>
      <c r="B69" s="54"/>
      <c r="C69" s="56" t="s">
        <v>172</v>
      </c>
      <c r="D69" s="53" t="s">
        <v>173</v>
      </c>
      <c r="E69" s="94">
        <v>2616542</v>
      </c>
      <c r="F69" s="94">
        <v>2616542</v>
      </c>
      <c r="G69" s="94">
        <v>1315566</v>
      </c>
      <c r="H69" s="86">
        <f t="shared" si="0"/>
        <v>50.27880309201993</v>
      </c>
      <c r="I69" s="4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39" customHeight="1">
      <c r="A70" s="65"/>
      <c r="B70" s="66" t="s">
        <v>174</v>
      </c>
      <c r="C70" s="64"/>
      <c r="D70" s="5" t="s">
        <v>175</v>
      </c>
      <c r="E70" s="88">
        <f>E71</f>
        <v>2091838</v>
      </c>
      <c r="F70" s="88">
        <f>F71</f>
        <v>2094040</v>
      </c>
      <c r="G70" s="88">
        <f>G71</f>
        <v>1048161</v>
      </c>
      <c r="H70" s="85">
        <f t="shared" si="0"/>
        <v>50.054487975396846</v>
      </c>
      <c r="I70" s="4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24" customHeight="1">
      <c r="A71" s="65"/>
      <c r="B71" s="54"/>
      <c r="C71" s="56" t="s">
        <v>176</v>
      </c>
      <c r="D71" s="53" t="s">
        <v>177</v>
      </c>
      <c r="E71" s="94">
        <v>2091838</v>
      </c>
      <c r="F71" s="94">
        <v>2094040</v>
      </c>
      <c r="G71" s="94">
        <v>1048161</v>
      </c>
      <c r="H71" s="86">
        <f t="shared" si="0"/>
        <v>50.054487975396846</v>
      </c>
      <c r="I71" s="4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27" customHeight="1">
      <c r="A72" s="25" t="s">
        <v>178</v>
      </c>
      <c r="B72" s="20"/>
      <c r="C72" s="57"/>
      <c r="D72" s="21" t="s">
        <v>179</v>
      </c>
      <c r="E72" s="93">
        <f>SUM(E73,E76,E79,E83,E92)</f>
        <v>452264</v>
      </c>
      <c r="F72" s="93">
        <f>SUM(F73,F76,F79,F83,F92)</f>
        <v>481311</v>
      </c>
      <c r="G72" s="93">
        <f>SUM(G73,G76,G79,G83,G92)</f>
        <v>256148</v>
      </c>
      <c r="H72" s="69">
        <f t="shared" si="0"/>
        <v>53.21881278424968</v>
      </c>
      <c r="I72" s="4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21.75" customHeight="1">
      <c r="A73" s="25"/>
      <c r="B73" s="4" t="s">
        <v>180</v>
      </c>
      <c r="C73" s="57"/>
      <c r="D73" s="5" t="s">
        <v>181</v>
      </c>
      <c r="E73" s="93">
        <f>SUM(E74:E75)</f>
        <v>23143</v>
      </c>
      <c r="F73" s="93">
        <f>SUM(F74:F75)</f>
        <v>23143</v>
      </c>
      <c r="G73" s="93">
        <f>SUM(G74:G75)</f>
        <v>13292</v>
      </c>
      <c r="H73" s="85">
        <f t="shared" si="0"/>
        <v>57.434213369053275</v>
      </c>
      <c r="I73" s="4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21" customHeight="1">
      <c r="A74" s="25"/>
      <c r="B74" s="4"/>
      <c r="C74" s="4" t="s">
        <v>182</v>
      </c>
      <c r="D74" s="53" t="s">
        <v>183</v>
      </c>
      <c r="E74" s="94">
        <v>23143</v>
      </c>
      <c r="F74" s="94">
        <v>23143</v>
      </c>
      <c r="G74" s="94">
        <v>12862</v>
      </c>
      <c r="H74" s="86">
        <f t="shared" si="0"/>
        <v>55.57620014691267</v>
      </c>
      <c r="I74" s="4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21" customHeight="1">
      <c r="A75" s="25"/>
      <c r="B75" s="4"/>
      <c r="C75" s="75" t="s">
        <v>136</v>
      </c>
      <c r="D75" s="82" t="s">
        <v>137</v>
      </c>
      <c r="E75" s="94"/>
      <c r="F75" s="94"/>
      <c r="G75" s="94">
        <v>430</v>
      </c>
      <c r="H75" s="69"/>
      <c r="I75" s="4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9.5" customHeight="1">
      <c r="A76" s="25"/>
      <c r="B76" s="4" t="s">
        <v>184</v>
      </c>
      <c r="C76" s="57"/>
      <c r="D76" s="5" t="s">
        <v>185</v>
      </c>
      <c r="E76" s="88">
        <f>SUM(E77,E78)</f>
        <v>54687</v>
      </c>
      <c r="F76" s="88">
        <f>SUM(F77,F78)</f>
        <v>54687</v>
      </c>
      <c r="G76" s="88">
        <f>SUM(G77,G78)</f>
        <v>20674</v>
      </c>
      <c r="H76" s="85">
        <f t="shared" si="0"/>
        <v>37.80423135297237</v>
      </c>
      <c r="I76" s="4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69.75" customHeight="1">
      <c r="A77" s="25"/>
      <c r="B77" s="4"/>
      <c r="C77" s="56" t="s">
        <v>186</v>
      </c>
      <c r="D77" s="53" t="s">
        <v>187</v>
      </c>
      <c r="E77" s="94">
        <v>11537</v>
      </c>
      <c r="F77" s="94">
        <v>11537</v>
      </c>
      <c r="G77" s="94">
        <v>5747</v>
      </c>
      <c r="H77" s="86">
        <f t="shared" si="0"/>
        <v>49.81364306145445</v>
      </c>
      <c r="I77" s="4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8.75" customHeight="1">
      <c r="A78" s="25"/>
      <c r="B78" s="4"/>
      <c r="C78" s="56" t="s">
        <v>188</v>
      </c>
      <c r="D78" s="53" t="s">
        <v>189</v>
      </c>
      <c r="E78" s="94">
        <v>43150</v>
      </c>
      <c r="F78" s="94">
        <v>43150</v>
      </c>
      <c r="G78" s="94">
        <v>14927</v>
      </c>
      <c r="H78" s="86">
        <f t="shared" si="0"/>
        <v>34.593279258400926</v>
      </c>
      <c r="I78" s="4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9.5" customHeight="1">
      <c r="A79" s="25"/>
      <c r="B79" s="4" t="s">
        <v>190</v>
      </c>
      <c r="C79" s="57"/>
      <c r="D79" s="5" t="s">
        <v>191</v>
      </c>
      <c r="E79" s="88">
        <f>SUM(E80:E82)</f>
        <v>80600</v>
      </c>
      <c r="F79" s="88">
        <f>SUM(F80:F82)</f>
        <v>80600</v>
      </c>
      <c r="G79" s="88">
        <f>SUM(G80:G82)</f>
        <v>64625</v>
      </c>
      <c r="H79" s="85">
        <f t="shared" si="0"/>
        <v>80.17990074441687</v>
      </c>
      <c r="I79" s="4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9.5" customHeight="1">
      <c r="A80" s="25"/>
      <c r="B80" s="4"/>
      <c r="C80" s="4" t="s">
        <v>192</v>
      </c>
      <c r="D80" s="53" t="s">
        <v>193</v>
      </c>
      <c r="E80" s="94">
        <v>2400</v>
      </c>
      <c r="F80" s="94">
        <v>2400</v>
      </c>
      <c r="G80" s="94">
        <v>1698</v>
      </c>
      <c r="H80" s="86">
        <f t="shared" si="0"/>
        <v>70.75</v>
      </c>
      <c r="I80" s="4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69" customHeight="1">
      <c r="A81" s="25"/>
      <c r="B81" s="20"/>
      <c r="C81" s="56" t="s">
        <v>194</v>
      </c>
      <c r="D81" s="53" t="s">
        <v>195</v>
      </c>
      <c r="E81" s="94">
        <v>78200</v>
      </c>
      <c r="F81" s="94">
        <v>78200</v>
      </c>
      <c r="G81" s="94">
        <v>62353</v>
      </c>
      <c r="H81" s="86">
        <f t="shared" si="0"/>
        <v>79.73529411764706</v>
      </c>
      <c r="I81" s="4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7.25" customHeight="1">
      <c r="A82" s="25"/>
      <c r="B82" s="20"/>
      <c r="C82" s="76" t="s">
        <v>136</v>
      </c>
      <c r="D82" s="82" t="s">
        <v>137</v>
      </c>
      <c r="E82" s="94"/>
      <c r="F82" s="94"/>
      <c r="G82" s="94">
        <v>574</v>
      </c>
      <c r="H82" s="86"/>
      <c r="I82" s="4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8.75" customHeight="1">
      <c r="A83" s="25"/>
      <c r="B83" s="4" t="s">
        <v>196</v>
      </c>
      <c r="C83" s="64"/>
      <c r="D83" s="5" t="s">
        <v>197</v>
      </c>
      <c r="E83" s="88">
        <f>SUM(E84:E91)</f>
        <v>233330</v>
      </c>
      <c r="F83" s="88">
        <f>SUM(F84:F91)</f>
        <v>262377</v>
      </c>
      <c r="G83" s="88">
        <f>SUM(G84:G91)</f>
        <v>127857</v>
      </c>
      <c r="H83" s="85">
        <f t="shared" si="0"/>
        <v>48.73026217999291</v>
      </c>
      <c r="I83" s="4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8.75" customHeight="1">
      <c r="A84" s="25"/>
      <c r="B84" s="4"/>
      <c r="C84" s="4" t="s">
        <v>198</v>
      </c>
      <c r="D84" s="53" t="s">
        <v>199</v>
      </c>
      <c r="E84" s="94">
        <v>6900</v>
      </c>
      <c r="F84" s="94">
        <v>6900</v>
      </c>
      <c r="G84" s="94">
        <v>2020</v>
      </c>
      <c r="H84" s="86">
        <f aca="true" t="shared" si="1" ref="H84:H153">G84/F84*100</f>
        <v>29.275362318840582</v>
      </c>
      <c r="I84" s="4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71.25" customHeight="1">
      <c r="A85" s="25"/>
      <c r="B85" s="4"/>
      <c r="C85" s="56" t="s">
        <v>200</v>
      </c>
      <c r="D85" s="53" t="s">
        <v>201</v>
      </c>
      <c r="E85" s="94">
        <v>226430</v>
      </c>
      <c r="F85" s="94">
        <v>117580</v>
      </c>
      <c r="G85" s="94">
        <v>55031</v>
      </c>
      <c r="H85" s="86">
        <f t="shared" si="1"/>
        <v>46.80302772580371</v>
      </c>
      <c r="I85" s="4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8" customHeight="1">
      <c r="A86" s="25"/>
      <c r="B86" s="4"/>
      <c r="C86" s="76" t="s">
        <v>182</v>
      </c>
      <c r="D86" s="82" t="s">
        <v>183</v>
      </c>
      <c r="E86" s="94"/>
      <c r="F86" s="94">
        <v>12500</v>
      </c>
      <c r="G86" s="94">
        <v>9901</v>
      </c>
      <c r="H86" s="86">
        <f t="shared" si="1"/>
        <v>79.208</v>
      </c>
      <c r="I86" s="4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8" customHeight="1">
      <c r="A87" s="25"/>
      <c r="B87" s="4"/>
      <c r="C87" s="76" t="s">
        <v>136</v>
      </c>
      <c r="D87" s="82" t="s">
        <v>137</v>
      </c>
      <c r="E87" s="94"/>
      <c r="F87" s="94"/>
      <c r="G87" s="94">
        <v>2084</v>
      </c>
      <c r="H87" s="86"/>
      <c r="I87" s="4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8.75" customHeight="1">
      <c r="A88" s="25"/>
      <c r="B88" s="4"/>
      <c r="C88" s="76" t="s">
        <v>138</v>
      </c>
      <c r="D88" s="82" t="s">
        <v>139</v>
      </c>
      <c r="E88" s="94"/>
      <c r="F88" s="94">
        <v>88000</v>
      </c>
      <c r="G88" s="94">
        <v>46982</v>
      </c>
      <c r="H88" s="86">
        <f t="shared" si="1"/>
        <v>53.388636363636365</v>
      </c>
      <c r="I88" s="4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56.25" customHeight="1">
      <c r="A89" s="25"/>
      <c r="B89" s="4"/>
      <c r="C89" s="76" t="s">
        <v>226</v>
      </c>
      <c r="D89" s="53" t="s">
        <v>227</v>
      </c>
      <c r="E89" s="94"/>
      <c r="F89" s="94">
        <v>33120</v>
      </c>
      <c r="G89" s="94">
        <v>4560</v>
      </c>
      <c r="H89" s="86">
        <f t="shared" si="1"/>
        <v>13.768115942028986</v>
      </c>
      <c r="I89" s="4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22.5" customHeight="1">
      <c r="A90" s="25"/>
      <c r="B90" s="4"/>
      <c r="C90" s="76" t="s">
        <v>292</v>
      </c>
      <c r="D90" s="82" t="s">
        <v>319</v>
      </c>
      <c r="E90" s="94"/>
      <c r="F90" s="94"/>
      <c r="G90" s="94">
        <v>7279</v>
      </c>
      <c r="H90" s="86"/>
      <c r="I90" s="4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8" customHeight="1">
      <c r="A91" s="25"/>
      <c r="B91" s="4"/>
      <c r="C91" s="76" t="s">
        <v>293</v>
      </c>
      <c r="D91" s="82" t="s">
        <v>320</v>
      </c>
      <c r="E91" s="94"/>
      <c r="F91" s="94">
        <v>4277</v>
      </c>
      <c r="G91" s="94"/>
      <c r="H91" s="86">
        <f t="shared" si="1"/>
        <v>0</v>
      </c>
      <c r="I91" s="4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29.25" customHeight="1">
      <c r="A92" s="54"/>
      <c r="B92" s="4" t="s">
        <v>202</v>
      </c>
      <c r="C92" s="64"/>
      <c r="D92" s="5" t="s">
        <v>203</v>
      </c>
      <c r="E92" s="88">
        <f>SUM(E93:E96)</f>
        <v>60504</v>
      </c>
      <c r="F92" s="88">
        <f>SUM(F93:F96)</f>
        <v>60504</v>
      </c>
      <c r="G92" s="88">
        <f>SUM(G93:G96)</f>
        <v>29700</v>
      </c>
      <c r="H92" s="85">
        <f t="shared" si="1"/>
        <v>49.08766362554542</v>
      </c>
      <c r="I92" s="4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72" customHeight="1">
      <c r="A93" s="54"/>
      <c r="B93" s="54"/>
      <c r="C93" s="56" t="s">
        <v>204</v>
      </c>
      <c r="D93" s="53" t="s">
        <v>205</v>
      </c>
      <c r="E93" s="94">
        <v>3771</v>
      </c>
      <c r="F93" s="94">
        <v>3771</v>
      </c>
      <c r="G93" s="94">
        <v>1380</v>
      </c>
      <c r="H93" s="86">
        <f t="shared" si="1"/>
        <v>36.5950676213206</v>
      </c>
      <c r="I93" s="4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8" customHeight="1">
      <c r="A94" s="54"/>
      <c r="B94" s="54"/>
      <c r="C94" s="4" t="s">
        <v>206</v>
      </c>
      <c r="D94" s="53" t="s">
        <v>207</v>
      </c>
      <c r="E94" s="94">
        <v>56733</v>
      </c>
      <c r="F94" s="94">
        <v>56733</v>
      </c>
      <c r="G94" s="94">
        <v>27937</v>
      </c>
      <c r="H94" s="86">
        <f t="shared" si="1"/>
        <v>49.24294502317875</v>
      </c>
      <c r="I94" s="4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19.5" customHeight="1">
      <c r="A95" s="54"/>
      <c r="B95" s="54"/>
      <c r="C95" s="75" t="s">
        <v>136</v>
      </c>
      <c r="D95" s="82" t="s">
        <v>137</v>
      </c>
      <c r="E95" s="94"/>
      <c r="F95" s="94"/>
      <c r="G95" s="94">
        <v>316</v>
      </c>
      <c r="H95" s="86"/>
      <c r="I95" s="4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9.5" customHeight="1">
      <c r="A96" s="54"/>
      <c r="B96" s="54"/>
      <c r="C96" s="75" t="s">
        <v>294</v>
      </c>
      <c r="D96" s="82" t="s">
        <v>321</v>
      </c>
      <c r="E96" s="94"/>
      <c r="F96" s="94"/>
      <c r="G96" s="94">
        <v>67</v>
      </c>
      <c r="H96" s="86"/>
      <c r="I96" s="4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9.5" customHeight="1">
      <c r="A97" s="79" t="s">
        <v>295</v>
      </c>
      <c r="B97" s="20"/>
      <c r="C97" s="57"/>
      <c r="D97" s="80" t="s">
        <v>299</v>
      </c>
      <c r="E97" s="93">
        <f>SUM(E98)</f>
        <v>0</v>
      </c>
      <c r="F97" s="93">
        <f>SUM(F98)</f>
        <v>156928</v>
      </c>
      <c r="G97" s="93">
        <f>SUM(G98)</f>
        <v>62771</v>
      </c>
      <c r="H97" s="69">
        <f>G97/F97*100</f>
        <v>39.999872553017944</v>
      </c>
      <c r="I97" s="4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19.5" customHeight="1">
      <c r="A98" s="54"/>
      <c r="B98" s="75" t="s">
        <v>298</v>
      </c>
      <c r="C98" s="64"/>
      <c r="D98" s="81" t="s">
        <v>300</v>
      </c>
      <c r="E98" s="88">
        <f>SUM(E99:E100)</f>
        <v>0</v>
      </c>
      <c r="F98" s="88">
        <f>SUM(F99:F100)</f>
        <v>156928</v>
      </c>
      <c r="G98" s="88">
        <f>SUM(G99:G100)</f>
        <v>62771</v>
      </c>
      <c r="H98" s="85">
        <f>G98/F98*100</f>
        <v>39.999872553017944</v>
      </c>
      <c r="I98" s="4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60" customHeight="1">
      <c r="A99" s="25"/>
      <c r="B99" s="54"/>
      <c r="C99" s="76" t="s">
        <v>296</v>
      </c>
      <c r="D99" s="82" t="s">
        <v>301</v>
      </c>
      <c r="E99" s="94"/>
      <c r="F99" s="94">
        <v>117696</v>
      </c>
      <c r="G99" s="94">
        <v>47078</v>
      </c>
      <c r="H99" s="86">
        <f>G99/F99*100</f>
        <v>39.999660141381185</v>
      </c>
      <c r="I99" s="4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59.25" customHeight="1">
      <c r="A100" s="25"/>
      <c r="B100" s="54"/>
      <c r="C100" s="75" t="s">
        <v>297</v>
      </c>
      <c r="D100" s="82" t="s">
        <v>301</v>
      </c>
      <c r="E100" s="94"/>
      <c r="F100" s="94">
        <v>39232</v>
      </c>
      <c r="G100" s="94">
        <v>15693</v>
      </c>
      <c r="H100" s="86">
        <f>G100/F100*100</f>
        <v>40.00050978792822</v>
      </c>
      <c r="I100" s="4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8.75" customHeight="1">
      <c r="A101" s="25" t="s">
        <v>208</v>
      </c>
      <c r="B101" s="20"/>
      <c r="C101" s="57"/>
      <c r="D101" s="21" t="s">
        <v>209</v>
      </c>
      <c r="E101" s="93">
        <f>SUM(E102,E105)</f>
        <v>1323600</v>
      </c>
      <c r="F101" s="93">
        <f>SUM(F102,F105)</f>
        <v>1550256</v>
      </c>
      <c r="G101" s="93">
        <f>SUM(G102,G105)</f>
        <v>648822</v>
      </c>
      <c r="H101" s="69">
        <f t="shared" si="1"/>
        <v>41.852571446264356</v>
      </c>
      <c r="I101" s="4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8.75" customHeight="1">
      <c r="A102" s="54"/>
      <c r="B102" s="4" t="s">
        <v>210</v>
      </c>
      <c r="C102" s="64"/>
      <c r="D102" s="5" t="s">
        <v>211</v>
      </c>
      <c r="E102" s="88">
        <f>SUM(E103:E104)</f>
        <v>300000</v>
      </c>
      <c r="F102" s="88">
        <f>SUM(F103:F104)</f>
        <v>300000</v>
      </c>
      <c r="G102" s="88">
        <f>SUM(G103:G104)</f>
        <v>50000</v>
      </c>
      <c r="H102" s="85">
        <f t="shared" si="1"/>
        <v>16.666666666666664</v>
      </c>
      <c r="I102" s="4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31.5" customHeight="1">
      <c r="A103" s="54"/>
      <c r="B103" s="4"/>
      <c r="C103" s="4" t="s">
        <v>212</v>
      </c>
      <c r="D103" s="53" t="s">
        <v>213</v>
      </c>
      <c r="E103" s="94">
        <v>250000</v>
      </c>
      <c r="F103" s="94">
        <v>250000</v>
      </c>
      <c r="G103" s="94"/>
      <c r="H103" s="86">
        <f t="shared" si="1"/>
        <v>0</v>
      </c>
      <c r="I103" s="4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72.75" customHeight="1">
      <c r="A104" s="54"/>
      <c r="B104" s="54"/>
      <c r="C104" s="56" t="s">
        <v>214</v>
      </c>
      <c r="D104" s="53" t="s">
        <v>215</v>
      </c>
      <c r="E104" s="94">
        <v>50000</v>
      </c>
      <c r="F104" s="94">
        <v>50000</v>
      </c>
      <c r="G104" s="94">
        <v>50000</v>
      </c>
      <c r="H104" s="86">
        <f t="shared" si="1"/>
        <v>100</v>
      </c>
      <c r="I104" s="4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54" customHeight="1">
      <c r="A105" s="54"/>
      <c r="B105" s="4" t="s">
        <v>216</v>
      </c>
      <c r="C105" s="64"/>
      <c r="D105" s="5" t="s">
        <v>217</v>
      </c>
      <c r="E105" s="88">
        <f>E106</f>
        <v>1023600</v>
      </c>
      <c r="F105" s="88">
        <f>F106</f>
        <v>1250256</v>
      </c>
      <c r="G105" s="88">
        <f>G106</f>
        <v>598822</v>
      </c>
      <c r="H105" s="85">
        <f t="shared" si="1"/>
        <v>47.895950909253784</v>
      </c>
      <c r="I105" s="4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54.75" customHeight="1">
      <c r="A106" s="54"/>
      <c r="B106" s="54"/>
      <c r="C106" s="56" t="s">
        <v>218</v>
      </c>
      <c r="D106" s="53" t="s">
        <v>219</v>
      </c>
      <c r="E106" s="94">
        <v>1023600</v>
      </c>
      <c r="F106" s="94">
        <v>1250256</v>
      </c>
      <c r="G106" s="94">
        <v>598822</v>
      </c>
      <c r="H106" s="86">
        <f t="shared" si="1"/>
        <v>47.895950909253784</v>
      </c>
      <c r="I106" s="4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18.75" customHeight="1">
      <c r="A107" s="98" t="s">
        <v>52</v>
      </c>
      <c r="B107" s="98"/>
      <c r="C107" s="99"/>
      <c r="D107" s="100" t="s">
        <v>53</v>
      </c>
      <c r="E107" s="93">
        <f>E108+E112+E114+E116+E120+E122</f>
        <v>764976</v>
      </c>
      <c r="F107" s="93">
        <f>F108+F112+F114+F116+F120+F122</f>
        <v>1136604</v>
      </c>
      <c r="G107" s="93">
        <f>G108+G112+G114+G116+G120+G122</f>
        <v>708995</v>
      </c>
      <c r="H107" s="69">
        <f t="shared" si="1"/>
        <v>62.3783657280812</v>
      </c>
      <c r="I107" s="4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21.75" customHeight="1">
      <c r="A108" s="54"/>
      <c r="B108" s="4" t="s">
        <v>220</v>
      </c>
      <c r="C108" s="64"/>
      <c r="D108" s="5" t="s">
        <v>221</v>
      </c>
      <c r="E108" s="88">
        <f>E109+E110+E111</f>
        <v>366520</v>
      </c>
      <c r="F108" s="88">
        <f>F109+F110+F111</f>
        <v>386560</v>
      </c>
      <c r="G108" s="88">
        <f>G109+G110+G111</f>
        <v>167959</v>
      </c>
      <c r="H108" s="85">
        <f t="shared" si="1"/>
        <v>43.44965852649006</v>
      </c>
      <c r="I108" s="4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18" customHeight="1">
      <c r="A109" s="54"/>
      <c r="B109" s="54"/>
      <c r="C109" s="4" t="s">
        <v>222</v>
      </c>
      <c r="D109" s="53" t="s">
        <v>223</v>
      </c>
      <c r="E109" s="94">
        <v>5400</v>
      </c>
      <c r="F109" s="94">
        <v>5400</v>
      </c>
      <c r="G109" s="94">
        <v>1350</v>
      </c>
      <c r="H109" s="86">
        <f t="shared" si="1"/>
        <v>25</v>
      </c>
      <c r="I109" s="4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18" customHeight="1">
      <c r="A110" s="54"/>
      <c r="B110" s="4"/>
      <c r="C110" s="4" t="s">
        <v>224</v>
      </c>
      <c r="D110" s="53" t="s">
        <v>225</v>
      </c>
      <c r="E110" s="94">
        <v>400</v>
      </c>
      <c r="F110" s="94">
        <v>400</v>
      </c>
      <c r="G110" s="94">
        <v>209</v>
      </c>
      <c r="H110" s="86">
        <f t="shared" si="1"/>
        <v>52.25</v>
      </c>
      <c r="I110" s="4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54.75" customHeight="1">
      <c r="A111" s="54"/>
      <c r="B111" s="4"/>
      <c r="C111" s="4" t="s">
        <v>226</v>
      </c>
      <c r="D111" s="53" t="s">
        <v>227</v>
      </c>
      <c r="E111" s="94">
        <v>360720</v>
      </c>
      <c r="F111" s="94">
        <v>380760</v>
      </c>
      <c r="G111" s="94">
        <v>166400</v>
      </c>
      <c r="H111" s="86">
        <f t="shared" si="1"/>
        <v>43.70206954512029</v>
      </c>
      <c r="I111" s="4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20.25" customHeight="1">
      <c r="A112" s="54"/>
      <c r="B112" s="75" t="s">
        <v>302</v>
      </c>
      <c r="C112" s="64"/>
      <c r="D112" s="81" t="s">
        <v>303</v>
      </c>
      <c r="E112" s="88">
        <f>E113</f>
        <v>0</v>
      </c>
      <c r="F112" s="88">
        <f>F113</f>
        <v>300000</v>
      </c>
      <c r="G112" s="88">
        <f>G113</f>
        <v>282913</v>
      </c>
      <c r="H112" s="85">
        <f>G112/F112*100</f>
        <v>94.30433333333333</v>
      </c>
      <c r="I112" s="4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57.75" customHeight="1">
      <c r="A113" s="54"/>
      <c r="B113" s="4"/>
      <c r="C113" s="4" t="s">
        <v>9</v>
      </c>
      <c r="D113" s="53" t="s">
        <v>10</v>
      </c>
      <c r="E113" s="94"/>
      <c r="F113" s="94">
        <v>300000</v>
      </c>
      <c r="G113" s="94">
        <v>282913</v>
      </c>
      <c r="H113" s="86">
        <f>G113/F113*100</f>
        <v>94.30433333333333</v>
      </c>
      <c r="I113" s="4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20.25" customHeight="1">
      <c r="A114" s="54"/>
      <c r="B114" s="4" t="s">
        <v>228</v>
      </c>
      <c r="C114" s="64"/>
      <c r="D114" s="5" t="s">
        <v>55</v>
      </c>
      <c r="E114" s="88">
        <f>E115</f>
        <v>371000</v>
      </c>
      <c r="F114" s="88">
        <f>F115</f>
        <v>402000</v>
      </c>
      <c r="G114" s="88">
        <f>G115</f>
        <v>235680</v>
      </c>
      <c r="H114" s="85">
        <f t="shared" si="1"/>
        <v>58.626865671641795</v>
      </c>
      <c r="I114" s="4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47.25" customHeight="1">
      <c r="A115" s="54"/>
      <c r="B115" s="4"/>
      <c r="C115" s="75" t="s">
        <v>304</v>
      </c>
      <c r="D115" s="82" t="s">
        <v>305</v>
      </c>
      <c r="E115" s="94">
        <v>371000</v>
      </c>
      <c r="F115" s="94">
        <v>402000</v>
      </c>
      <c r="G115" s="94">
        <v>235680</v>
      </c>
      <c r="H115" s="86">
        <f t="shared" si="1"/>
        <v>58.626865671641795</v>
      </c>
      <c r="I115" s="4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17.25" customHeight="1">
      <c r="A116" s="54"/>
      <c r="B116" s="4" t="s">
        <v>229</v>
      </c>
      <c r="C116" s="4"/>
      <c r="D116" s="5" t="s">
        <v>230</v>
      </c>
      <c r="E116" s="88">
        <f>SUM(E117:E119)</f>
        <v>14072</v>
      </c>
      <c r="F116" s="88">
        <f>SUM(F117:F119)</f>
        <v>32425</v>
      </c>
      <c r="G116" s="88">
        <f>SUM(G117:G119)</f>
        <v>10205</v>
      </c>
      <c r="H116" s="85">
        <f t="shared" si="1"/>
        <v>31.472629144178875</v>
      </c>
      <c r="I116" s="4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17.25" customHeight="1">
      <c r="A117" s="54"/>
      <c r="B117" s="4"/>
      <c r="C117" s="4" t="s">
        <v>231</v>
      </c>
      <c r="D117" s="53" t="s">
        <v>232</v>
      </c>
      <c r="E117" s="94">
        <v>6291</v>
      </c>
      <c r="F117" s="94">
        <v>6291</v>
      </c>
      <c r="G117" s="94">
        <v>656</v>
      </c>
      <c r="H117" s="86">
        <f t="shared" si="1"/>
        <v>10.4275949769512</v>
      </c>
      <c r="I117" s="4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60" customHeight="1">
      <c r="A118" s="54"/>
      <c r="B118" s="4"/>
      <c r="C118" s="75" t="s">
        <v>270</v>
      </c>
      <c r="D118" s="82" t="s">
        <v>306</v>
      </c>
      <c r="E118" s="94"/>
      <c r="F118" s="94">
        <v>6484</v>
      </c>
      <c r="G118" s="94">
        <v>2510</v>
      </c>
      <c r="H118" s="86"/>
      <c r="I118" s="4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54.75" customHeight="1">
      <c r="A119" s="54"/>
      <c r="B119" s="4"/>
      <c r="C119" s="4" t="s">
        <v>233</v>
      </c>
      <c r="D119" s="53" t="s">
        <v>234</v>
      </c>
      <c r="E119" s="94">
        <v>7781</v>
      </c>
      <c r="F119" s="94">
        <v>19650</v>
      </c>
      <c r="G119" s="94">
        <v>7039</v>
      </c>
      <c r="H119" s="86">
        <f t="shared" si="1"/>
        <v>35.82188295165395</v>
      </c>
      <c r="I119" s="4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46.5" customHeight="1">
      <c r="A120" s="54"/>
      <c r="B120" s="4" t="s">
        <v>235</v>
      </c>
      <c r="C120" s="64"/>
      <c r="D120" s="5" t="s">
        <v>236</v>
      </c>
      <c r="E120" s="88">
        <f>E121</f>
        <v>10000</v>
      </c>
      <c r="F120" s="88">
        <f>F121</f>
        <v>12235</v>
      </c>
      <c r="G120" s="88">
        <f>G121</f>
        <v>10096</v>
      </c>
      <c r="H120" s="85">
        <f t="shared" si="1"/>
        <v>82.51736820596649</v>
      </c>
      <c r="I120" s="4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59.25" customHeight="1">
      <c r="A121" s="54"/>
      <c r="B121" s="55"/>
      <c r="C121" s="56" t="s">
        <v>237</v>
      </c>
      <c r="D121" s="53" t="s">
        <v>238</v>
      </c>
      <c r="E121" s="94">
        <v>10000</v>
      </c>
      <c r="F121" s="94">
        <v>12235</v>
      </c>
      <c r="G121" s="94">
        <v>10096</v>
      </c>
      <c r="H121" s="86">
        <f t="shared" si="1"/>
        <v>82.51736820596649</v>
      </c>
      <c r="I121" s="4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18" customHeight="1">
      <c r="A122" s="54"/>
      <c r="B122" s="4" t="s">
        <v>239</v>
      </c>
      <c r="C122" s="4"/>
      <c r="D122" s="5" t="s">
        <v>240</v>
      </c>
      <c r="E122" s="88">
        <f>SUM(E123:E125)</f>
        <v>3384</v>
      </c>
      <c r="F122" s="88">
        <f>SUM(F123:F125)</f>
        <v>3384</v>
      </c>
      <c r="G122" s="88">
        <f>SUM(G123:G125)</f>
        <v>2142</v>
      </c>
      <c r="H122" s="69">
        <f t="shared" si="1"/>
        <v>63.297872340425535</v>
      </c>
      <c r="I122" s="4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18" customHeight="1">
      <c r="A123" s="54"/>
      <c r="B123" s="4"/>
      <c r="C123" s="4" t="s">
        <v>182</v>
      </c>
      <c r="D123" s="53" t="s">
        <v>183</v>
      </c>
      <c r="E123" s="94"/>
      <c r="F123" s="94"/>
      <c r="G123" s="94">
        <v>6</v>
      </c>
      <c r="H123" s="86"/>
      <c r="I123" s="4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18" customHeight="1">
      <c r="A124" s="54"/>
      <c r="B124" s="4"/>
      <c r="C124" s="4" t="s">
        <v>136</v>
      </c>
      <c r="D124" s="53" t="s">
        <v>137</v>
      </c>
      <c r="E124" s="94"/>
      <c r="F124" s="94"/>
      <c r="G124" s="94">
        <v>208</v>
      </c>
      <c r="H124" s="86"/>
      <c r="I124" s="4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18" customHeight="1">
      <c r="A125" s="54"/>
      <c r="B125" s="4"/>
      <c r="C125" s="4" t="s">
        <v>241</v>
      </c>
      <c r="D125" s="53" t="s">
        <v>242</v>
      </c>
      <c r="E125" s="94">
        <v>3384</v>
      </c>
      <c r="F125" s="94">
        <v>3384</v>
      </c>
      <c r="G125" s="94">
        <v>1928</v>
      </c>
      <c r="H125" s="86">
        <f t="shared" si="1"/>
        <v>56.973995271867615</v>
      </c>
      <c r="I125" s="4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36.75" customHeight="1">
      <c r="A126" s="25" t="s">
        <v>243</v>
      </c>
      <c r="B126" s="25"/>
      <c r="C126" s="57"/>
      <c r="D126" s="21" t="s">
        <v>244</v>
      </c>
      <c r="E126" s="93">
        <f>E127+E129+E132</f>
        <v>79400</v>
      </c>
      <c r="F126" s="93">
        <f>F127+F129+F132</f>
        <v>169400</v>
      </c>
      <c r="G126" s="93">
        <f>G127+G129+G132</f>
        <v>38551</v>
      </c>
      <c r="H126" s="69">
        <f t="shared" si="1"/>
        <v>22.757378984651712</v>
      </c>
      <c r="I126" s="4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31.5" customHeight="1">
      <c r="A127" s="54"/>
      <c r="B127" s="4" t="s">
        <v>245</v>
      </c>
      <c r="C127" s="4"/>
      <c r="D127" s="5" t="s">
        <v>246</v>
      </c>
      <c r="E127" s="90">
        <f>E128</f>
        <v>60900</v>
      </c>
      <c r="F127" s="90">
        <f>F128</f>
        <v>60900</v>
      </c>
      <c r="G127" s="90">
        <f>G128</f>
        <v>31860</v>
      </c>
      <c r="H127" s="85">
        <f t="shared" si="1"/>
        <v>52.31527093596059</v>
      </c>
      <c r="I127" s="4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60" customHeight="1">
      <c r="A128" s="54"/>
      <c r="B128" s="55"/>
      <c r="C128" s="4" t="s">
        <v>247</v>
      </c>
      <c r="D128" s="53" t="s">
        <v>248</v>
      </c>
      <c r="E128" s="91">
        <v>60900</v>
      </c>
      <c r="F128" s="91">
        <v>60900</v>
      </c>
      <c r="G128" s="91">
        <v>31860</v>
      </c>
      <c r="H128" s="86">
        <f t="shared" si="1"/>
        <v>52.31527093596059</v>
      </c>
      <c r="I128" s="4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31.5" customHeight="1">
      <c r="A129" s="54"/>
      <c r="B129" s="4" t="s">
        <v>249</v>
      </c>
      <c r="C129" s="4"/>
      <c r="D129" s="5" t="s">
        <v>250</v>
      </c>
      <c r="E129" s="90">
        <f>SUM(E130:E131)</f>
        <v>18500</v>
      </c>
      <c r="F129" s="90">
        <f>SUM(F130:F131)</f>
        <v>108500</v>
      </c>
      <c r="G129" s="90">
        <f>SUM(G130:G131)</f>
        <v>4500</v>
      </c>
      <c r="H129" s="85">
        <f t="shared" si="1"/>
        <v>4.147465437788019</v>
      </c>
      <c r="I129" s="4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43.5" customHeight="1">
      <c r="A130" s="54"/>
      <c r="B130" s="55"/>
      <c r="C130" s="56" t="s">
        <v>251</v>
      </c>
      <c r="D130" s="53" t="s">
        <v>252</v>
      </c>
      <c r="E130" s="94">
        <v>18500</v>
      </c>
      <c r="F130" s="94">
        <v>18500</v>
      </c>
      <c r="G130" s="94">
        <v>4500</v>
      </c>
      <c r="H130" s="86">
        <f t="shared" si="1"/>
        <v>24.324324324324326</v>
      </c>
      <c r="I130" s="4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66.75" customHeight="1">
      <c r="A131" s="54"/>
      <c r="B131" s="55"/>
      <c r="C131" s="76" t="s">
        <v>307</v>
      </c>
      <c r="D131" s="82" t="s">
        <v>308</v>
      </c>
      <c r="E131" s="94"/>
      <c r="F131" s="94">
        <v>90000</v>
      </c>
      <c r="G131" s="94"/>
      <c r="H131" s="86">
        <f t="shared" si="1"/>
        <v>0</v>
      </c>
      <c r="I131" s="4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16.5" customHeight="1">
      <c r="A132" s="54"/>
      <c r="B132" s="75" t="s">
        <v>309</v>
      </c>
      <c r="C132" s="4"/>
      <c r="D132" s="81" t="s">
        <v>310</v>
      </c>
      <c r="E132" s="88">
        <f>SUM(E133:E134)</f>
        <v>0</v>
      </c>
      <c r="F132" s="88">
        <f>SUM(F133:F134)</f>
        <v>0</v>
      </c>
      <c r="G132" s="88">
        <f>SUM(G133:G134)</f>
        <v>2191</v>
      </c>
      <c r="H132" s="86"/>
      <c r="I132" s="4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16.5" customHeight="1">
      <c r="A133" s="54"/>
      <c r="B133" s="4"/>
      <c r="C133" s="4" t="s">
        <v>136</v>
      </c>
      <c r="D133" s="53" t="s">
        <v>137</v>
      </c>
      <c r="E133" s="94"/>
      <c r="F133" s="94"/>
      <c r="G133" s="94">
        <v>587</v>
      </c>
      <c r="H133" s="86"/>
      <c r="I133" s="4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18.75" customHeight="1">
      <c r="A134" s="54"/>
      <c r="B134" s="4"/>
      <c r="C134" s="4" t="s">
        <v>138</v>
      </c>
      <c r="D134" s="53" t="s">
        <v>139</v>
      </c>
      <c r="E134" s="94"/>
      <c r="F134" s="94"/>
      <c r="G134" s="94">
        <v>1604</v>
      </c>
      <c r="H134" s="86"/>
      <c r="I134" s="4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31.5" customHeight="1">
      <c r="A135" s="25" t="s">
        <v>253</v>
      </c>
      <c r="B135" s="25"/>
      <c r="C135" s="57"/>
      <c r="D135" s="21" t="s">
        <v>254</v>
      </c>
      <c r="E135" s="89">
        <f>E136+E138+E141+E145</f>
        <v>195690</v>
      </c>
      <c r="F135" s="89">
        <f>F136+F138+F141+F145</f>
        <v>1023390</v>
      </c>
      <c r="G135" s="89">
        <f>G136+G138+G141+G145</f>
        <v>518442</v>
      </c>
      <c r="H135" s="69">
        <f t="shared" si="1"/>
        <v>50.659279453580744</v>
      </c>
      <c r="I135" s="4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30.75" customHeight="1">
      <c r="A136" s="54"/>
      <c r="B136" s="4" t="s">
        <v>255</v>
      </c>
      <c r="C136" s="4"/>
      <c r="D136" s="81" t="s">
        <v>312</v>
      </c>
      <c r="E136" s="90">
        <f>E137</f>
        <v>53856</v>
      </c>
      <c r="F136" s="90">
        <f>F137</f>
        <v>53856</v>
      </c>
      <c r="G136" s="90">
        <f>G137</f>
        <v>20138</v>
      </c>
      <c r="H136" s="85">
        <f t="shared" si="1"/>
        <v>37.39230540701129</v>
      </c>
      <c r="I136" s="4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46.5" customHeight="1">
      <c r="A137" s="54"/>
      <c r="B137" s="4"/>
      <c r="C137" s="4" t="s">
        <v>256</v>
      </c>
      <c r="D137" s="53" t="s">
        <v>257</v>
      </c>
      <c r="E137" s="91">
        <v>53856</v>
      </c>
      <c r="F137" s="91">
        <v>53856</v>
      </c>
      <c r="G137" s="91">
        <v>20138</v>
      </c>
      <c r="H137" s="86">
        <f t="shared" si="1"/>
        <v>37.39230540701129</v>
      </c>
      <c r="I137" s="4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41.25" customHeight="1">
      <c r="A138" s="54"/>
      <c r="B138" s="75" t="s">
        <v>311</v>
      </c>
      <c r="C138" s="20"/>
      <c r="D138" s="81" t="s">
        <v>313</v>
      </c>
      <c r="E138" s="90">
        <f>E139+E140</f>
        <v>0</v>
      </c>
      <c r="F138" s="90">
        <f>F139+F140</f>
        <v>6500</v>
      </c>
      <c r="G138" s="90">
        <f>G139+G140</f>
        <v>4436</v>
      </c>
      <c r="H138" s="85">
        <f>G138/F138*100</f>
        <v>68.24615384615385</v>
      </c>
      <c r="I138" s="4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18" customHeight="1">
      <c r="A139" s="54"/>
      <c r="B139" s="4"/>
      <c r="C139" s="4" t="s">
        <v>136</v>
      </c>
      <c r="D139" s="53" t="s">
        <v>137</v>
      </c>
      <c r="E139" s="91"/>
      <c r="F139" s="91"/>
      <c r="G139" s="91">
        <v>272</v>
      </c>
      <c r="H139" s="86"/>
      <c r="I139" s="4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16.5" customHeight="1">
      <c r="A140" s="54"/>
      <c r="B140" s="55"/>
      <c r="C140" s="4" t="s">
        <v>138</v>
      </c>
      <c r="D140" s="53" t="s">
        <v>139</v>
      </c>
      <c r="E140" s="91"/>
      <c r="F140" s="91">
        <v>6500</v>
      </c>
      <c r="G140" s="91">
        <v>4164</v>
      </c>
      <c r="H140" s="86">
        <f>G140/F140*100</f>
        <v>64.06153846153846</v>
      </c>
      <c r="I140" s="4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17.25" customHeight="1">
      <c r="A141" s="25"/>
      <c r="B141" s="4" t="s">
        <v>258</v>
      </c>
      <c r="C141" s="20"/>
      <c r="D141" s="5" t="s">
        <v>259</v>
      </c>
      <c r="E141" s="90">
        <f>SUM(E142:E144)</f>
        <v>141834</v>
      </c>
      <c r="F141" s="90">
        <f>SUM(F142:F144)</f>
        <v>167834</v>
      </c>
      <c r="G141" s="90">
        <f>SUM(G142:G144)</f>
        <v>96268</v>
      </c>
      <c r="H141" s="69">
        <f t="shared" si="1"/>
        <v>57.35905716362596</v>
      </c>
      <c r="I141" s="4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71.25" customHeight="1">
      <c r="A142" s="54"/>
      <c r="B142" s="4"/>
      <c r="C142" s="56" t="s">
        <v>260</v>
      </c>
      <c r="D142" s="53" t="s">
        <v>261</v>
      </c>
      <c r="E142" s="91">
        <v>22704</v>
      </c>
      <c r="F142" s="91">
        <v>22704</v>
      </c>
      <c r="G142" s="91">
        <v>9894</v>
      </c>
      <c r="H142" s="86">
        <f t="shared" si="1"/>
        <v>43.57822410147992</v>
      </c>
      <c r="I142" s="4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17.25" customHeight="1">
      <c r="A143" s="54"/>
      <c r="B143" s="55"/>
      <c r="C143" s="4" t="s">
        <v>262</v>
      </c>
      <c r="D143" s="53" t="s">
        <v>263</v>
      </c>
      <c r="E143" s="91">
        <v>119130</v>
      </c>
      <c r="F143" s="91">
        <v>145130</v>
      </c>
      <c r="G143" s="91">
        <v>86089</v>
      </c>
      <c r="H143" s="86">
        <f t="shared" si="1"/>
        <v>59.31854199683043</v>
      </c>
      <c r="I143" s="4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18.75" customHeight="1">
      <c r="A144" s="54"/>
      <c r="B144" s="55"/>
      <c r="C144" s="4" t="s">
        <v>136</v>
      </c>
      <c r="D144" s="53" t="s">
        <v>137</v>
      </c>
      <c r="E144" s="91"/>
      <c r="F144" s="91"/>
      <c r="G144" s="91">
        <v>285</v>
      </c>
      <c r="H144" s="86"/>
      <c r="I144" s="4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18.75" customHeight="1">
      <c r="A145" s="54"/>
      <c r="B145" s="75" t="s">
        <v>314</v>
      </c>
      <c r="C145" s="64"/>
      <c r="D145" s="81" t="s">
        <v>315</v>
      </c>
      <c r="E145" s="88">
        <f>SUM(E146:E147)</f>
        <v>0</v>
      </c>
      <c r="F145" s="88">
        <f>SUM(F146:F147)</f>
        <v>795200</v>
      </c>
      <c r="G145" s="88">
        <f>SUM(G146:G147)</f>
        <v>397600</v>
      </c>
      <c r="H145" s="85">
        <f>G145/F145*100</f>
        <v>50</v>
      </c>
      <c r="I145" s="4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61.5" customHeight="1">
      <c r="A146" s="25"/>
      <c r="B146" s="54"/>
      <c r="C146" s="76" t="s">
        <v>296</v>
      </c>
      <c r="D146" s="82" t="s">
        <v>301</v>
      </c>
      <c r="E146" s="94"/>
      <c r="F146" s="94">
        <v>541134</v>
      </c>
      <c r="G146" s="94">
        <v>270567</v>
      </c>
      <c r="H146" s="86">
        <f>G146/F146*100</f>
        <v>50</v>
      </c>
      <c r="I146" s="4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60" customHeight="1">
      <c r="A147" s="25"/>
      <c r="B147" s="54"/>
      <c r="C147" s="75" t="s">
        <v>297</v>
      </c>
      <c r="D147" s="82" t="s">
        <v>301</v>
      </c>
      <c r="E147" s="94"/>
      <c r="F147" s="94">
        <v>254066</v>
      </c>
      <c r="G147" s="94">
        <v>127033</v>
      </c>
      <c r="H147" s="86">
        <f>G147/F147*100</f>
        <v>50</v>
      </c>
      <c r="I147" s="4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18.75" customHeight="1">
      <c r="A148" s="25" t="s">
        <v>264</v>
      </c>
      <c r="B148" s="20"/>
      <c r="C148" s="20"/>
      <c r="D148" s="21" t="s">
        <v>265</v>
      </c>
      <c r="E148" s="93">
        <f>E149</f>
        <v>232018</v>
      </c>
      <c r="F148" s="93">
        <f>F149</f>
        <v>232018</v>
      </c>
      <c r="G148" s="93">
        <f>G149</f>
        <v>126287</v>
      </c>
      <c r="H148" s="69">
        <f t="shared" si="1"/>
        <v>54.429828720185505</v>
      </c>
      <c r="I148" s="4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19.5" customHeight="1">
      <c r="A149" s="54"/>
      <c r="B149" s="4" t="s">
        <v>266</v>
      </c>
      <c r="C149" s="64"/>
      <c r="D149" s="5" t="s">
        <v>267</v>
      </c>
      <c r="E149" s="88">
        <f>SUM(E150:E152)</f>
        <v>232018</v>
      </c>
      <c r="F149" s="88">
        <f>SUM(F150:F152)</f>
        <v>232018</v>
      </c>
      <c r="G149" s="88">
        <f>SUM(G150:G152)</f>
        <v>126287</v>
      </c>
      <c r="H149" s="85">
        <f t="shared" si="1"/>
        <v>54.429828720185505</v>
      </c>
      <c r="I149" s="4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20.25" customHeight="1">
      <c r="A150" s="54"/>
      <c r="B150" s="55"/>
      <c r="C150" s="4" t="s">
        <v>268</v>
      </c>
      <c r="D150" s="53" t="s">
        <v>269</v>
      </c>
      <c r="E150" s="94">
        <v>45000</v>
      </c>
      <c r="F150" s="94">
        <v>45000</v>
      </c>
      <c r="G150" s="94">
        <v>32541</v>
      </c>
      <c r="H150" s="86">
        <f t="shared" si="1"/>
        <v>72.31333333333333</v>
      </c>
      <c r="I150" s="4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18" customHeight="1">
      <c r="A151" s="54"/>
      <c r="B151" s="55"/>
      <c r="C151" s="4" t="s">
        <v>136</v>
      </c>
      <c r="D151" s="53" t="s">
        <v>137</v>
      </c>
      <c r="E151" s="94"/>
      <c r="F151" s="94"/>
      <c r="G151" s="94">
        <v>236</v>
      </c>
      <c r="H151" s="86"/>
      <c r="I151" s="4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58.5" customHeight="1">
      <c r="A152" s="54"/>
      <c r="B152" s="55"/>
      <c r="C152" s="4" t="s">
        <v>270</v>
      </c>
      <c r="D152" s="53" t="s">
        <v>271</v>
      </c>
      <c r="E152" s="94">
        <v>187018</v>
      </c>
      <c r="F152" s="94">
        <v>187018</v>
      </c>
      <c r="G152" s="94">
        <v>93510</v>
      </c>
      <c r="H152" s="86">
        <f t="shared" si="1"/>
        <v>50.000534707889074</v>
      </c>
      <c r="I152" s="4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23.25" customHeight="1">
      <c r="A153" s="67"/>
      <c r="B153" s="67"/>
      <c r="C153" s="66"/>
      <c r="D153" s="68" t="s">
        <v>272</v>
      </c>
      <c r="E153" s="52">
        <f>E8+E11+E17+E22+E28+E37+E51+E59+E63+E72+E97+E101+E107+E126+E135+E148</f>
        <v>32613342</v>
      </c>
      <c r="F153" s="52">
        <f>F8+F11+F17+F22+F28+F37+F51+F59+F63+F72+F97+F101+F107+F126+F135+F148</f>
        <v>36024725</v>
      </c>
      <c r="G153" s="52">
        <f>G8+G11+G17+G22+G28+G37+G51+G59+G63+G72+G97+G101+G107+G126+G135+G148</f>
        <v>19561107</v>
      </c>
      <c r="H153" s="69">
        <f t="shared" si="1"/>
        <v>54.2991153992154</v>
      </c>
      <c r="I153" s="4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14.25" customHeight="1">
      <c r="A154" s="48"/>
      <c r="B154" s="49"/>
      <c r="C154" s="50"/>
      <c r="D154" s="51"/>
      <c r="E154" s="51"/>
      <c r="F154" s="26"/>
      <c r="G154" s="26"/>
      <c r="H154" s="26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17.25" customHeight="1">
      <c r="A155" s="9"/>
      <c r="B155" s="9"/>
      <c r="C155" s="9"/>
      <c r="D155" s="95" t="s">
        <v>69</v>
      </c>
      <c r="E155" s="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10.5" customHeight="1">
      <c r="A156" s="9"/>
      <c r="B156" s="13"/>
      <c r="C156" s="11"/>
      <c r="D156" s="8"/>
      <c r="E156" s="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22.5" customHeight="1">
      <c r="A157" s="27"/>
      <c r="B157" s="27"/>
      <c r="C157" s="28"/>
      <c r="D157" s="96" t="s">
        <v>324</v>
      </c>
      <c r="E157" s="39"/>
      <c r="F157" s="40"/>
      <c r="G157" s="40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27" customHeight="1">
      <c r="A158" s="30"/>
      <c r="B158" s="7"/>
      <c r="C158" s="11"/>
      <c r="D158" s="96" t="s">
        <v>323</v>
      </c>
      <c r="E158" s="41"/>
      <c r="F158" s="40"/>
      <c r="G158" s="40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27.75" customHeight="1">
      <c r="A159" s="30"/>
      <c r="B159" s="9"/>
      <c r="C159" s="17"/>
      <c r="D159" s="38" t="s">
        <v>273</v>
      </c>
      <c r="E159" s="42"/>
      <c r="F159" s="40"/>
      <c r="G159" s="40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27.75" customHeight="1">
      <c r="A160" s="30"/>
      <c r="B160" s="7"/>
      <c r="C160" s="11"/>
      <c r="D160" s="38" t="s">
        <v>274</v>
      </c>
      <c r="E160" s="41"/>
      <c r="F160" s="40"/>
      <c r="G160" s="4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20.25" customHeight="1">
      <c r="A161" s="30"/>
      <c r="B161" s="9"/>
      <c r="C161" s="17"/>
      <c r="D161" s="96" t="s">
        <v>322</v>
      </c>
      <c r="E161" s="42"/>
      <c r="F161" s="40"/>
      <c r="G161" s="4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33" customHeight="1">
      <c r="A162" s="30"/>
      <c r="B162" s="7"/>
      <c r="C162" s="11"/>
      <c r="D162" s="32"/>
      <c r="E162" s="1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18" customHeight="1">
      <c r="A163" s="30"/>
      <c r="B163" s="9"/>
      <c r="C163" s="17"/>
      <c r="D163" s="15"/>
      <c r="E163" s="3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20.25" customHeight="1">
      <c r="A164" s="6"/>
      <c r="B164" s="6"/>
      <c r="C164" s="7"/>
      <c r="D164" s="33"/>
      <c r="E164" s="1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25.5" customHeight="1">
      <c r="A165" s="9"/>
      <c r="B165" s="10"/>
      <c r="C165" s="11"/>
      <c r="D165" s="34"/>
      <c r="E165" s="1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25.5" customHeight="1">
      <c r="A166" s="9"/>
      <c r="B166" s="9"/>
      <c r="C166" s="17"/>
      <c r="D166" s="8"/>
      <c r="E166" s="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25.5" customHeight="1">
      <c r="A167" s="9"/>
      <c r="B167" s="10"/>
      <c r="C167" s="11"/>
      <c r="D167" s="8"/>
      <c r="E167" s="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54.75" customHeight="1">
      <c r="A168" s="9"/>
      <c r="B168" s="13"/>
      <c r="C168" s="17"/>
      <c r="D168" s="15"/>
      <c r="E168" s="1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67.5" customHeight="1">
      <c r="A169" s="9"/>
      <c r="B169" s="10"/>
      <c r="C169" s="11"/>
      <c r="D169" s="34"/>
      <c r="E169" s="16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ht="43.5" customHeight="1">
      <c r="A170" s="9"/>
      <c r="B170" s="13"/>
      <c r="C170" s="17"/>
      <c r="D170" s="15"/>
      <c r="E170" s="1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19.5" customHeight="1">
      <c r="A171" s="7"/>
      <c r="B171" s="10"/>
      <c r="C171" s="11"/>
      <c r="D171" s="34"/>
      <c r="E171" s="1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28.5" customHeight="1">
      <c r="A172" s="9"/>
      <c r="B172" s="10"/>
      <c r="C172" s="11"/>
      <c r="D172" s="34"/>
      <c r="E172" s="1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43.5" customHeight="1">
      <c r="A173" s="9"/>
      <c r="B173" s="10"/>
      <c r="C173" s="10"/>
      <c r="D173" s="15"/>
      <c r="E173" s="3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21" customHeight="1">
      <c r="A174" s="9"/>
      <c r="B174" s="10"/>
      <c r="C174" s="11"/>
      <c r="D174" s="34"/>
      <c r="E174" s="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ht="39.75" customHeight="1">
      <c r="A175" s="9"/>
      <c r="B175" s="10"/>
      <c r="C175" s="10"/>
      <c r="D175" s="15"/>
      <c r="E175" s="3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ht="32.25" customHeight="1">
      <c r="A176" s="9"/>
      <c r="B176" s="10"/>
      <c r="C176" s="11"/>
      <c r="D176" s="34"/>
      <c r="E176" s="1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42.75" customHeight="1">
      <c r="A177" s="9"/>
      <c r="B177" s="13"/>
      <c r="C177" s="17"/>
      <c r="D177" s="15"/>
      <c r="E177" s="1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48.75" customHeight="1">
      <c r="A178" s="27"/>
      <c r="B178" s="27"/>
      <c r="C178" s="28"/>
      <c r="D178" s="35"/>
      <c r="E178" s="2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15.75" customHeight="1">
      <c r="A179" s="9"/>
      <c r="B179" s="10"/>
      <c r="C179" s="11"/>
      <c r="D179" s="32"/>
      <c r="E179" s="1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ht="19.5" customHeight="1">
      <c r="A180" s="9"/>
      <c r="B180" s="10"/>
      <c r="C180" s="10"/>
      <c r="D180" s="15"/>
      <c r="E180" s="1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23.25" customHeight="1">
      <c r="A181" s="9"/>
      <c r="B181" s="10"/>
      <c r="C181" s="17"/>
      <c r="D181" s="15"/>
      <c r="E181" s="1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30.75" customHeight="1">
      <c r="A182" s="9"/>
      <c r="B182" s="10"/>
      <c r="C182" s="11"/>
      <c r="D182" s="32"/>
      <c r="E182" s="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40.5" customHeight="1">
      <c r="A183" s="9"/>
      <c r="B183" s="13"/>
      <c r="C183" s="10"/>
      <c r="D183" s="15"/>
      <c r="E183" s="1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19.5" customHeight="1">
      <c r="A184" s="9"/>
      <c r="B184" s="10"/>
      <c r="C184" s="11"/>
      <c r="D184" s="32"/>
      <c r="E184" s="1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39.75" customHeight="1">
      <c r="A185" s="9"/>
      <c r="B185" s="13"/>
      <c r="C185" s="17"/>
      <c r="D185" s="15"/>
      <c r="E185" s="1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12.75" customHeight="1" hidden="1">
      <c r="A186" s="9"/>
      <c r="B186" s="10" t="s">
        <v>275</v>
      </c>
      <c r="C186" s="11"/>
      <c r="D186" s="32" t="s">
        <v>276</v>
      </c>
      <c r="E186" s="1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12.75" customHeight="1" hidden="1">
      <c r="A187" s="9"/>
      <c r="B187" s="13"/>
      <c r="C187" s="10" t="s">
        <v>277</v>
      </c>
      <c r="D187" s="15" t="s">
        <v>278</v>
      </c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12.75" customHeight="1" hidden="1">
      <c r="A188" s="9"/>
      <c r="B188" s="13"/>
      <c r="C188" s="10"/>
      <c r="D188" s="36" t="s">
        <v>279</v>
      </c>
      <c r="E188" s="3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12.75" customHeight="1" hidden="1">
      <c r="A189" s="9"/>
      <c r="B189" s="10" t="s">
        <v>280</v>
      </c>
      <c r="C189" s="11"/>
      <c r="D189" s="32" t="s">
        <v>281</v>
      </c>
      <c r="E189" s="1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12.75" customHeight="1" hidden="1">
      <c r="A190" s="9"/>
      <c r="B190" s="13"/>
      <c r="C190" s="17" t="s">
        <v>282</v>
      </c>
      <c r="D190" s="15" t="s">
        <v>283</v>
      </c>
      <c r="E190" s="1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ht="33" customHeight="1"/>
    <row r="192" ht="45" customHeight="1"/>
    <row r="193" ht="20.25" customHeight="1"/>
    <row r="194" ht="45.75" customHeight="1"/>
    <row r="195" ht="43.5" customHeight="1"/>
    <row r="196" ht="47.25" customHeight="1"/>
    <row r="197" ht="19.5" customHeight="1"/>
    <row r="198" ht="29.25" customHeight="1"/>
    <row r="199" ht="18.75" customHeight="1"/>
    <row r="200" ht="42" customHeight="1"/>
    <row r="201" ht="33.75" customHeight="1"/>
    <row r="202" ht="33.75" customHeight="1"/>
    <row r="203" ht="21" customHeight="1"/>
    <row r="204" ht="20.25" customHeight="1"/>
    <row r="205" ht="18" customHeight="1"/>
    <row r="206" ht="32.25" customHeight="1"/>
    <row r="207" ht="19.5" customHeight="1"/>
    <row r="208" ht="18.75" customHeight="1"/>
    <row r="209" ht="43.5" customHeight="1"/>
    <row r="210" ht="20.25" customHeight="1"/>
    <row r="211" ht="33.75" customHeight="1"/>
    <row r="212" ht="19.5" customHeight="1"/>
    <row r="213" ht="45.75" customHeight="1"/>
    <row r="214" ht="59.25" customHeight="1"/>
    <row r="215" ht="48.75" customHeight="1"/>
    <row r="216" ht="27" customHeight="1"/>
    <row r="217" ht="24.75" customHeight="1"/>
    <row r="218" ht="25.5" customHeight="1"/>
    <row r="219" ht="28.5" customHeight="1"/>
    <row r="220" ht="21" customHeight="1"/>
    <row r="221" ht="32.25" customHeight="1"/>
    <row r="222" ht="23.25" customHeight="1"/>
    <row r="223" ht="33" customHeight="1"/>
    <row r="224" ht="21.75" customHeight="1"/>
    <row r="225" ht="39.75" customHeight="1"/>
    <row r="226" ht="36" customHeight="1"/>
    <row r="227" ht="30.75" customHeight="1"/>
    <row r="228" ht="27" customHeight="1"/>
    <row r="229" ht="25.5" customHeight="1"/>
    <row r="230" ht="25.5" customHeight="1"/>
    <row r="231" ht="21" customHeight="1"/>
    <row r="232" ht="29.25" customHeight="1"/>
    <row r="233" ht="24.75" customHeight="1"/>
  </sheetData>
  <mergeCells count="6">
    <mergeCell ref="G5:G6"/>
    <mergeCell ref="H5:H6"/>
    <mergeCell ref="A5:C5"/>
    <mergeCell ref="D5:D6"/>
    <mergeCell ref="E5:E6"/>
    <mergeCell ref="F5:F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Rostkowska</cp:lastModifiedBy>
  <cp:lastPrinted>2005-08-16T09:39:14Z</cp:lastPrinted>
  <dcterms:created xsi:type="dcterms:W3CDTF">2001-11-06T14:38:58Z</dcterms:created>
  <dcterms:modified xsi:type="dcterms:W3CDTF">2005-08-16T09:49:12Z</dcterms:modified>
  <cp:category/>
  <cp:version/>
  <cp:contentType/>
  <cp:contentStatus/>
  <cp:revision>1</cp:revision>
</cp:coreProperties>
</file>