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<sst xmlns="http://schemas.openxmlformats.org/spreadsheetml/2006/main" count="853" uniqueCount="266">
  <si>
    <t>Wydatki budżetu powiatu I półrocze 2005 r.</t>
  </si>
  <si>
    <t>Nazwa jednostki - zadania</t>
  </si>
  <si>
    <t>Klasyfikacja budżetowa</t>
  </si>
  <si>
    <t>Plan pierwotny</t>
  </si>
  <si>
    <t>Plan po zmianach</t>
  </si>
  <si>
    <t>Realizacja</t>
  </si>
  <si>
    <t>% realizacji</t>
  </si>
  <si>
    <t>Dział</t>
  </si>
  <si>
    <t>Rozdział</t>
  </si>
  <si>
    <t>Paragraf</t>
  </si>
  <si>
    <t>Rolnictwo i łowiectwo</t>
  </si>
  <si>
    <t>010</t>
  </si>
  <si>
    <t>Prace geodezyjno - urządzeniowe na potrzeby rolnictwa</t>
  </si>
  <si>
    <t>01005</t>
  </si>
  <si>
    <t>Zakup usług pozostałych</t>
  </si>
  <si>
    <t>4300</t>
  </si>
  <si>
    <t>Leśnictwo</t>
  </si>
  <si>
    <t>020</t>
  </si>
  <si>
    <t>Gospodarka leśna</t>
  </si>
  <si>
    <t>02001</t>
  </si>
  <si>
    <t>Różne wydatki na rzecz osób fizycznych</t>
  </si>
  <si>
    <t>3030</t>
  </si>
  <si>
    <t>Nadzór nad gospodarką leśną</t>
  </si>
  <si>
    <t>02002</t>
  </si>
  <si>
    <t>Dodatkowe wynagrodzenie  roczne</t>
  </si>
  <si>
    <t>4040</t>
  </si>
  <si>
    <t>Składki na ubezp.społeczne</t>
  </si>
  <si>
    <t>4110</t>
  </si>
  <si>
    <t>Składki na Fundusz Pracy</t>
  </si>
  <si>
    <t>4120</t>
  </si>
  <si>
    <t>Transport i łączność</t>
  </si>
  <si>
    <t>600</t>
  </si>
  <si>
    <t>Drogi publiczne powiatowe</t>
  </si>
  <si>
    <t>60014</t>
  </si>
  <si>
    <t>Wynagrodzenia osobowe pracowników</t>
  </si>
  <si>
    <t>4010</t>
  </si>
  <si>
    <t>Dodatk.wynagr.roczne</t>
  </si>
  <si>
    <t>Odpisy na ZFŚS</t>
  </si>
  <si>
    <t>4440</t>
  </si>
  <si>
    <t>Podróże służbowe krajowe</t>
  </si>
  <si>
    <t>4410</t>
  </si>
  <si>
    <t>Zakup materiałów i wyposażenia</t>
  </si>
  <si>
    <t>4210</t>
  </si>
  <si>
    <t>Zakup energii</t>
  </si>
  <si>
    <t>4260</t>
  </si>
  <si>
    <t>Zakup usług remontowych</t>
  </si>
  <si>
    <t>4270</t>
  </si>
  <si>
    <t>Podatek od nieruchomości</t>
  </si>
  <si>
    <t>4480</t>
  </si>
  <si>
    <t>Różne opłaty i składki</t>
  </si>
  <si>
    <t>4430</t>
  </si>
  <si>
    <t>Opłaty na rzecz budżetów j.s.t.</t>
  </si>
  <si>
    <t>4520</t>
  </si>
  <si>
    <t>Wydatki osobowe nie zalicz.do wynagrodzeń</t>
  </si>
  <si>
    <t>3020</t>
  </si>
  <si>
    <t xml:space="preserve">Dotacje celowe przekazane gminie na zadania bieżace realizowane na podstawie porozumień /umów/ między j.s.t. </t>
  </si>
  <si>
    <t>2310</t>
  </si>
  <si>
    <t>Turystyka</t>
  </si>
  <si>
    <t>630</t>
  </si>
  <si>
    <t>Pozostała działalność</t>
  </si>
  <si>
    <t>63095</t>
  </si>
  <si>
    <t xml:space="preserve">Gospodarka mieszkaniowa </t>
  </si>
  <si>
    <t>700</t>
  </si>
  <si>
    <t>Gospodarka gruntami i nieruchomościami</t>
  </si>
  <si>
    <t>70005</t>
  </si>
  <si>
    <t>Kary i odszkodowania wypłacane na rzecz osób fizycznych</t>
  </si>
  <si>
    <t>4590</t>
  </si>
  <si>
    <t>Działalność usługowa</t>
  </si>
  <si>
    <t>710</t>
  </si>
  <si>
    <t>Prace geodezyjne i kartograficzne  /nieinwestycyjne/</t>
  </si>
  <si>
    <t>71013</t>
  </si>
  <si>
    <t>Opracowania geodezyjne i kartograficzne</t>
  </si>
  <si>
    <t>71014</t>
  </si>
  <si>
    <t>Nadzór budowlany</t>
  </si>
  <si>
    <t>71015</t>
  </si>
  <si>
    <t>Wynagrodzenia osobowe członków korpusu służby cywilnej</t>
  </si>
  <si>
    <t>4020</t>
  </si>
  <si>
    <t>Wydatki na zakupy inwestycyjne j.b.</t>
  </si>
  <si>
    <t>6060</t>
  </si>
  <si>
    <t>Administracja publiczna</t>
  </si>
  <si>
    <t>750</t>
  </si>
  <si>
    <t>Urzędy wojewódzkie</t>
  </si>
  <si>
    <t>75011</t>
  </si>
  <si>
    <t>Rady powiatów</t>
  </si>
  <si>
    <t>75019</t>
  </si>
  <si>
    <t>Starostwa powiatowe</t>
  </si>
  <si>
    <t>75020</t>
  </si>
  <si>
    <t>Wynagrodzenia  bezosobowe</t>
  </si>
  <si>
    <t>4170</t>
  </si>
  <si>
    <t>Wpłaty na PFRON</t>
  </si>
  <si>
    <t>4140</t>
  </si>
  <si>
    <t>Opłaty za usługi internetowe</t>
  </si>
  <si>
    <t>4350</t>
  </si>
  <si>
    <t>Pozostałe podatki na rzecz budżetów j.s.t.</t>
  </si>
  <si>
    <t>4500</t>
  </si>
  <si>
    <t>Komisje poborowe</t>
  </si>
  <si>
    <t>75045</t>
  </si>
  <si>
    <t>Wynagrodzenia osobowe</t>
  </si>
  <si>
    <t>Wynagrodzenia bezosobowe</t>
  </si>
  <si>
    <t>75095</t>
  </si>
  <si>
    <t>Bezpieczeństwo publiczne i ochrona przeciwpożarowa</t>
  </si>
  <si>
    <t>754</t>
  </si>
  <si>
    <t>Komendy powiatowe                            Państwowej Straży Pożarnej</t>
  </si>
  <si>
    <t>75411</t>
  </si>
  <si>
    <t>Uposażenia żołnierzy zawodowych i nadterminowych oraz funkcjonariuszy</t>
  </si>
  <si>
    <t>Dodatkowe uposażenie roczne dla żołnierzy zawodowych oraz nagrody roczne dla funkcjonariuszy</t>
  </si>
  <si>
    <t>Równoważniki pieniężne i ekwiwalenty dla żołnierzy i funkcjonariuszy</t>
  </si>
  <si>
    <t>Zakup środków żywności</t>
  </si>
  <si>
    <t>Zakup leków, materiałów medycznych</t>
  </si>
  <si>
    <t>4230</t>
  </si>
  <si>
    <t>Zakup usług zdrowotnych</t>
  </si>
  <si>
    <t>4280</t>
  </si>
  <si>
    <t>Wydatki osobowe niezaliczone do uposażeń wypłacane żołnierzom i funkcjonariuszom</t>
  </si>
  <si>
    <t>Obrona cywilna</t>
  </si>
  <si>
    <t>75414</t>
  </si>
  <si>
    <t>Obsługa długu publicznego</t>
  </si>
  <si>
    <t>757</t>
  </si>
  <si>
    <t>Obsługa papierów wartościowych, kredytów i pożyczek j.s.t.</t>
  </si>
  <si>
    <t>75702</t>
  </si>
  <si>
    <t>Odsetki i dyskonto od krajowych skarbowych papierów wartościowych oraz krajowych pożyczek i kredytów</t>
  </si>
  <si>
    <t>8070</t>
  </si>
  <si>
    <t>Rozliczenia z tytułu poręczeń i gwarancji udzielonych przez Skarb Państwa lub jednostkę s.t.</t>
  </si>
  <si>
    <t>75704</t>
  </si>
  <si>
    <t>Wypłaty z tytułu gwarancji i poręczeń</t>
  </si>
  <si>
    <t>8020</t>
  </si>
  <si>
    <t>Oświata i wychowanie</t>
  </si>
  <si>
    <t>801</t>
  </si>
  <si>
    <t>Szkoły podstawowe specjalne</t>
  </si>
  <si>
    <t>80102</t>
  </si>
  <si>
    <t>oświata ogółem</t>
  </si>
  <si>
    <t xml:space="preserve">Wynagrodzenia osobowe pracowników </t>
  </si>
  <si>
    <t>Dodatkowe wynagrodzenie roczne</t>
  </si>
  <si>
    <t>Składki na ubezpieczenie społeczne</t>
  </si>
  <si>
    <t>4220</t>
  </si>
  <si>
    <t>Zakup leków i materiałów medycznych</t>
  </si>
  <si>
    <t>Zakup pomocy naukowych, dydaktycznych i książek</t>
  </si>
  <si>
    <t>4240</t>
  </si>
  <si>
    <t>Gimnazja specjalne</t>
  </si>
  <si>
    <t>80111</t>
  </si>
  <si>
    <t>Licea Ogólnokształcące</t>
  </si>
  <si>
    <t>80120</t>
  </si>
  <si>
    <t>Dotacja podmiotowa z budżetu dla niepublicznej jednostki systemu oświaty</t>
  </si>
  <si>
    <t>Dodatk.wynagrodzenie roczne</t>
  </si>
  <si>
    <t>Wydatki inwestycyjne j.b.</t>
  </si>
  <si>
    <t>6050</t>
  </si>
  <si>
    <t>Szkoły zawodowe</t>
  </si>
  <si>
    <t>80130</t>
  </si>
  <si>
    <t xml:space="preserve">Szkoły zawodowe </t>
  </si>
  <si>
    <t>Dotacje celowe przekazane dla powiatu na zadania bieżace realizowane na podstawie porozumień / umów/ między j.s.t.</t>
  </si>
  <si>
    <t>2320</t>
  </si>
  <si>
    <t>Wydatki osobowe nie zaliczone do wynagrodzeń</t>
  </si>
  <si>
    <t>Stypendia różne</t>
  </si>
  <si>
    <t>3250</t>
  </si>
  <si>
    <t xml:space="preserve">Szkoły zawodowe specjalne </t>
  </si>
  <si>
    <t>80134</t>
  </si>
  <si>
    <t xml:space="preserve">Ośrodki szkolenia, dokształcania i doskonalenia kadr </t>
  </si>
  <si>
    <t>80142</t>
  </si>
  <si>
    <t>Dokształcanie i doskonalenie nauczycieli</t>
  </si>
  <si>
    <t>80146</t>
  </si>
  <si>
    <t>80195</t>
  </si>
  <si>
    <t>Szkolnictwo wyższe</t>
  </si>
  <si>
    <t>803</t>
  </si>
  <si>
    <t>Pomoc materialna dla studentów</t>
  </si>
  <si>
    <t>80309</t>
  </si>
  <si>
    <t>Stypendia i zasiłki dla studentów</t>
  </si>
  <si>
    <t>3218</t>
  </si>
  <si>
    <t>3219</t>
  </si>
  <si>
    <t>4218</t>
  </si>
  <si>
    <t>4219</t>
  </si>
  <si>
    <t>4308</t>
  </si>
  <si>
    <t>4309</t>
  </si>
  <si>
    <t>Ochrona zdrowia</t>
  </si>
  <si>
    <t>851</t>
  </si>
  <si>
    <t>Szpitale ogólne</t>
  </si>
  <si>
    <t>85111</t>
  </si>
  <si>
    <t>Dotacje celowe z budżetu na finansowanie lub dofinansowanie kosztów realizacji inwestycji i zakupów inwestycyjnych innych jednostek sektora finansów publicznych</t>
  </si>
  <si>
    <t>6220</t>
  </si>
  <si>
    <t xml:space="preserve">Składki na ubezp.zdrowotne oraz świadczenia dla osób nie objętych obowiązkiem ubezpieczenia zdrowotnego </t>
  </si>
  <si>
    <t>85156</t>
  </si>
  <si>
    <t>Składki na ubezpieczenia zdrowotne</t>
  </si>
  <si>
    <t>4130</t>
  </si>
  <si>
    <t>85195</t>
  </si>
  <si>
    <t>Dotacja celowa z budżetu na finansowanie lub dofinansowanie zadań zleconych do realizacji stowarzyszeniom</t>
  </si>
  <si>
    <t>2820</t>
  </si>
  <si>
    <t>Dotacja celowa z budżetu na finansowanie lub dofinansowanie zadań zleconych do realizacji pozostałym jednostkom niezaliczanym do sektora fianansów publicznych</t>
  </si>
  <si>
    <t>2830</t>
  </si>
  <si>
    <t>Pomoc społeczna</t>
  </si>
  <si>
    <t>852</t>
  </si>
  <si>
    <t xml:space="preserve">Placówki opiekuńczo - wychowawcze </t>
  </si>
  <si>
    <t>85201</t>
  </si>
  <si>
    <t>Składki na ubezp. Społeczne</t>
  </si>
  <si>
    <t>Świadczenia społeczne</t>
  </si>
  <si>
    <t>3110</t>
  </si>
  <si>
    <t>N</t>
  </si>
  <si>
    <t>Domy pomocy społecznej</t>
  </si>
  <si>
    <t>85202</t>
  </si>
  <si>
    <t xml:space="preserve">Ośrodki wsparcia </t>
  </si>
  <si>
    <t>85203</t>
  </si>
  <si>
    <t xml:space="preserve">Rodziny zastępcze </t>
  </si>
  <si>
    <t>85204</t>
  </si>
  <si>
    <t>Świadczenia rodzinne oraz składki na ubezpieczenie emerytalne i rentowe z ubezpieczenia społecznego</t>
  </si>
  <si>
    <t>85212</t>
  </si>
  <si>
    <t>Powiatowe centra pomocy rodzinie</t>
  </si>
  <si>
    <t>85218</t>
  </si>
  <si>
    <t>Pozostałe zadania w zakresie polityki społecznej</t>
  </si>
  <si>
    <t>853</t>
  </si>
  <si>
    <t>Zespoły do spraw orzekania o niepełnosprawności</t>
  </si>
  <si>
    <t>85321</t>
  </si>
  <si>
    <t>Państwowy Fundusz Rehabilitacji Osób Niepełnosprawnych</t>
  </si>
  <si>
    <t>85324</t>
  </si>
  <si>
    <t>Powiatowe urzędy pracy</t>
  </si>
  <si>
    <t>85333</t>
  </si>
  <si>
    <t>4018</t>
  </si>
  <si>
    <t>4019</t>
  </si>
  <si>
    <t>4118</t>
  </si>
  <si>
    <t>4119</t>
  </si>
  <si>
    <t>4128</t>
  </si>
  <si>
    <t>4129</t>
  </si>
  <si>
    <t>Edukacyjna opieka wychowawcza</t>
  </si>
  <si>
    <t>854</t>
  </si>
  <si>
    <t>Specjalne ośrodki szkolno - wychowawcze</t>
  </si>
  <si>
    <t>85403</t>
  </si>
  <si>
    <t>Poradnie psychologiczno - pedagogiczne w tym poradnie specjalistyczne</t>
  </si>
  <si>
    <t>85406</t>
  </si>
  <si>
    <t>Internaty i bursy szkolne</t>
  </si>
  <si>
    <t>85410</t>
  </si>
  <si>
    <t>Pomoc materialna dla uczniów</t>
  </si>
  <si>
    <t>85415</t>
  </si>
  <si>
    <t>Stypendia dla uczniów</t>
  </si>
  <si>
    <t>3240</t>
  </si>
  <si>
    <t>3248</t>
  </si>
  <si>
    <t>3249</t>
  </si>
  <si>
    <t>85495</t>
  </si>
  <si>
    <t xml:space="preserve">Odpisy na ZFŚS </t>
  </si>
  <si>
    <t>Kultura i ochrona dziedzictwa narodowego</t>
  </si>
  <si>
    <t>921</t>
  </si>
  <si>
    <t>Domy i ośrodki kultury, świetlice i kluby</t>
  </si>
  <si>
    <t>92109</t>
  </si>
  <si>
    <t>Muzea</t>
  </si>
  <si>
    <t>92118</t>
  </si>
  <si>
    <t>92195</t>
  </si>
  <si>
    <t>Nagrody o charakterze szczególnym niezaliczone do wynagrodzeń</t>
  </si>
  <si>
    <t>3040</t>
  </si>
  <si>
    <t>Kultura fizyczna i sport</t>
  </si>
  <si>
    <t>926</t>
  </si>
  <si>
    <t>Obiekty sportowe</t>
  </si>
  <si>
    <t>92601</t>
  </si>
  <si>
    <t>92695</t>
  </si>
  <si>
    <t>Różne rozliczenia</t>
  </si>
  <si>
    <t>758</t>
  </si>
  <si>
    <t>Rezerwy ogólne i celowe</t>
  </si>
  <si>
    <t>75818</t>
  </si>
  <si>
    <t>Rezerwy /rezerwa ogólna/</t>
  </si>
  <si>
    <t>4810</t>
  </si>
  <si>
    <t>Rezerwy /rezerwa celowa - awans nauczycieli/</t>
  </si>
  <si>
    <t>Rezerwy /rezerwa celowa - doskonalenie zawodowe nauczycieli/</t>
  </si>
  <si>
    <t>Rezerwy /rezerwa celowa – usamodzielnienia wychowanków/</t>
  </si>
  <si>
    <t>Rezerwy /rezerwa celowa - remonty w placówkach oświatowych/</t>
  </si>
  <si>
    <t>Rezerwy /rezerwa celowa – zakup wyposażenia i remonty w Starostwie Powiatowym/</t>
  </si>
  <si>
    <t>Ogółem wydatki</t>
  </si>
  <si>
    <t>3. Tadeusz Bąk</t>
  </si>
  <si>
    <t>1. Włodzimierz Wojnarowski</t>
  </si>
  <si>
    <t>4. Jan Salwa</t>
  </si>
  <si>
    <t>2. Zdzisław Budner</t>
  </si>
  <si>
    <t>5. Tadeusz Stefaniak</t>
  </si>
  <si>
    <r>
      <rPr>
        <b/>
        <i/>
        <u val="single"/>
        <sz val="10"/>
        <color indexed="8"/>
        <rFont val="Arial CE"/>
        <family val="2"/>
      </rPr>
      <t>Zarząd Powiatu Mławskiego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</si>
</sst>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 CE"/>
      <family val="0"/>
    </font>
    <font>
      <sz val="10"/>
      <color indexed="8"/>
      <name val="Arial"/>
      <family val="0"/>
    </font>
    <font>
      <b/>
      <sz val="14"/>
      <color indexed="8"/>
      <name val="Arial CE"/>
      <family val="2"/>
    </font>
    <font>
      <sz val="12"/>
      <color indexed="8"/>
      <name val="Arial CE"/>
      <family val="2"/>
    </font>
    <font>
      <b/>
      <i/>
      <sz val="12"/>
      <color indexed="8"/>
      <name val="Arial CE"/>
      <family val="2"/>
    </font>
    <font>
      <b/>
      <i/>
      <sz val="11"/>
      <color indexed="8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b/>
      <sz val="12"/>
      <color indexed="8"/>
      <name val="Arial CE"/>
      <family val="2"/>
    </font>
    <font>
      <b/>
      <sz val="10"/>
      <color indexed="8"/>
      <name val="Arial CE"/>
      <family val="2"/>
    </font>
    <font>
      <b/>
      <sz val="13"/>
      <color indexed="8"/>
      <name val="Arial CE"/>
      <family val="2"/>
    </font>
    <font>
      <b/>
      <i/>
      <sz val="10"/>
      <color indexed="8"/>
      <name val="Arial CE"/>
      <family val="2"/>
    </font>
    <font>
      <i/>
      <sz val="12"/>
      <color indexed="8"/>
      <name val="Arial CE"/>
      <family val="2"/>
    </font>
    <font>
      <i/>
      <sz val="11"/>
      <color indexed="8"/>
      <name val="Arial CE"/>
      <family val="2"/>
    </font>
    <font>
      <i/>
      <sz val="10"/>
      <color indexed="8"/>
      <name val="Arial CE"/>
      <family val="2"/>
    </font>
    <font>
      <b/>
      <i/>
      <u val="single"/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/>
      <protection/>
    </xf>
    <xf numFmtId="0" fontId="3" fillId="0" borderId="1" xfId="0" applyNumberFormat="1" applyFont="1" applyBorder="1" applyAlignment="1" applyProtection="1">
      <alignment/>
      <protection/>
    </xf>
    <xf numFmtId="0" fontId="6" fillId="0" borderId="1" xfId="0" applyNumberFormat="1" applyFont="1" applyBorder="1" applyAlignment="1" applyProtection="1">
      <alignment horizontal="center"/>
      <protection/>
    </xf>
    <xf numFmtId="0" fontId="3" fillId="0" borderId="1" xfId="0" applyNumberFormat="1" applyFont="1" applyBorder="1" applyAlignment="1" applyProtection="1">
      <alignment horizontal="center"/>
      <protection/>
    </xf>
    <xf numFmtId="0" fontId="3" fillId="0" borderId="1" xfId="0" applyNumberFormat="1" applyFont="1" applyBorder="1" applyAlignment="1" applyProtection="1">
      <alignment horizontal="center"/>
      <protection/>
    </xf>
    <xf numFmtId="49" fontId="7" fillId="0" borderId="1" xfId="0" applyNumberFormat="1" applyFont="1" applyBorder="1" applyAlignment="1" applyProtection="1">
      <alignment/>
      <protection/>
    </xf>
    <xf numFmtId="49" fontId="7" fillId="0" borderId="1" xfId="0" applyNumberFormat="1" applyFont="1" applyBorder="1" applyAlignment="1" applyProtection="1">
      <alignment horizontal="center"/>
      <protection/>
    </xf>
    <xf numFmtId="49" fontId="3" fillId="0" borderId="1" xfId="0" applyNumberFormat="1" applyFont="1" applyBorder="1" applyAlignment="1" applyProtection="1">
      <alignment/>
      <protection/>
    </xf>
    <xf numFmtId="49" fontId="3" fillId="0" borderId="1" xfId="0" applyNumberFormat="1" applyFont="1" applyBorder="1" applyAlignment="1" applyProtection="1">
      <alignment horizontal="center"/>
      <protection/>
    </xf>
    <xf numFmtId="3" fontId="8" fillId="0" borderId="1" xfId="0" applyNumberFormat="1" applyFont="1" applyBorder="1" applyAlignment="1" applyProtection="1">
      <alignment horizontal="right"/>
      <protection/>
    </xf>
    <xf numFmtId="4" fontId="8" fillId="0" borderId="1" xfId="0" applyNumberFormat="1" applyFont="1" applyBorder="1" applyAlignment="1" applyProtection="1">
      <alignment horizontal="right"/>
      <protection/>
    </xf>
    <xf numFmtId="49" fontId="9" fillId="0" borderId="1" xfId="0" applyNumberFormat="1" applyFont="1" applyBorder="1" applyAlignment="1" applyProtection="1">
      <alignment horizontal="center"/>
      <protection/>
    </xf>
    <xf numFmtId="49" fontId="10" fillId="0" borderId="1" xfId="0" applyNumberFormat="1" applyFont="1" applyBorder="1" applyAlignment="1" applyProtection="1">
      <alignment horizontal="center"/>
      <protection/>
    </xf>
    <xf numFmtId="3" fontId="9" fillId="0" borderId="1" xfId="0" applyNumberFormat="1" applyFont="1" applyBorder="1" applyAlignment="1" applyProtection="1">
      <alignment horizontal="right"/>
      <protection/>
    </xf>
    <xf numFmtId="49" fontId="3" fillId="0" borderId="1" xfId="0" applyNumberFormat="1" applyFont="1" applyBorder="1" applyAlignment="1" applyProtection="1">
      <alignment horizontal="left"/>
      <protection/>
    </xf>
    <xf numFmtId="3" fontId="3" fillId="0" borderId="1" xfId="0" applyNumberFormat="1" applyFont="1" applyBorder="1" applyAlignment="1" applyProtection="1">
      <alignment horizontal="right"/>
      <protection/>
    </xf>
    <xf numFmtId="0" fontId="3" fillId="0" borderId="1" xfId="0" applyNumberFormat="1" applyFont="1" applyBorder="1" applyAlignment="1" applyProtection="1">
      <alignment horizontal="right"/>
      <protection/>
    </xf>
    <xf numFmtId="4" fontId="3" fillId="0" borderId="1" xfId="0" applyNumberFormat="1" applyFont="1" applyBorder="1" applyAlignment="1" applyProtection="1">
      <alignment horizontal="right"/>
      <protection/>
    </xf>
    <xf numFmtId="3" fontId="7" fillId="0" borderId="1" xfId="0" applyNumberFormat="1" applyFont="1" applyBorder="1" applyAlignment="1" applyProtection="1">
      <alignment horizontal="right"/>
      <protection/>
    </xf>
    <xf numFmtId="4" fontId="7" fillId="0" borderId="1" xfId="0" applyNumberFormat="1" applyFont="1" applyBorder="1" applyAlignment="1" applyProtection="1">
      <alignment horizontal="right"/>
      <protection/>
    </xf>
    <xf numFmtId="49" fontId="9" fillId="0" borderId="1" xfId="0" applyNumberFormat="1" applyFont="1" applyBorder="1" applyAlignment="1" applyProtection="1">
      <alignment horizontal="left"/>
      <protection/>
    </xf>
    <xf numFmtId="4" fontId="9" fillId="0" borderId="1" xfId="0" applyNumberFormat="1" applyFont="1" applyBorder="1" applyAlignment="1" applyProtection="1">
      <alignment horizontal="right"/>
      <protection/>
    </xf>
    <xf numFmtId="49" fontId="3" fillId="0" borderId="1" xfId="0" applyNumberFormat="1" applyFont="1" applyBorder="1" applyAlignment="1" applyProtection="1">
      <alignment horizontal="center"/>
      <protection/>
    </xf>
    <xf numFmtId="3" fontId="3" fillId="0" borderId="1" xfId="0" applyNumberFormat="1" applyFont="1" applyBorder="1" applyAlignment="1" applyProtection="1">
      <alignment horizontal="right"/>
      <protection/>
    </xf>
    <xf numFmtId="0" fontId="10" fillId="0" borderId="1" xfId="0" applyNumberFormat="1" applyFont="1" applyBorder="1" applyAlignment="1" applyProtection="1">
      <alignment/>
      <protection/>
    </xf>
    <xf numFmtId="49" fontId="7" fillId="0" borderId="1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/>
    </xf>
    <xf numFmtId="49" fontId="9" fillId="0" borderId="1" xfId="0" applyNumberFormat="1" applyFont="1" applyBorder="1" applyAlignment="1" applyProtection="1">
      <alignment/>
      <protection/>
    </xf>
    <xf numFmtId="49" fontId="7" fillId="0" borderId="1" xfId="0" applyNumberFormat="1" applyFont="1" applyBorder="1" applyAlignment="1" applyProtection="1">
      <alignment wrapText="1"/>
      <protection/>
    </xf>
    <xf numFmtId="49" fontId="11" fillId="0" borderId="1" xfId="0" applyNumberFormat="1" applyFont="1" applyBorder="1" applyAlignment="1" applyProtection="1">
      <alignment horizontal="left" wrapText="1"/>
      <protection/>
    </xf>
    <xf numFmtId="49" fontId="11" fillId="0" borderId="1" xfId="0" applyNumberFormat="1" applyFont="1" applyBorder="1" applyAlignment="1" applyProtection="1">
      <alignment horizontal="center"/>
      <protection/>
    </xf>
    <xf numFmtId="49" fontId="12" fillId="0" borderId="1" xfId="0" applyNumberFormat="1" applyFont="1" applyBorder="1" applyAlignment="1" applyProtection="1">
      <alignment/>
      <protection/>
    </xf>
    <xf numFmtId="0" fontId="3" fillId="0" borderId="1" xfId="0" applyNumberFormat="1" applyFont="1" applyBorder="1" applyAlignment="1" applyProtection="1">
      <alignment horizontal="right"/>
      <protection/>
    </xf>
    <xf numFmtId="49" fontId="10" fillId="0" borderId="1" xfId="0" applyNumberFormat="1" applyFont="1" applyBorder="1" applyAlignment="1" applyProtection="1">
      <alignment/>
      <protection/>
    </xf>
    <xf numFmtId="49" fontId="7" fillId="0" borderId="1" xfId="0" applyNumberFormat="1" applyFont="1" applyBorder="1" applyAlignment="1" applyProtection="1">
      <alignment horizontal="left" wrapText="1"/>
      <protection/>
    </xf>
    <xf numFmtId="3" fontId="7" fillId="0" borderId="1" xfId="0" applyNumberFormat="1" applyFont="1" applyBorder="1" applyAlignment="1" applyProtection="1">
      <alignment/>
      <protection/>
    </xf>
    <xf numFmtId="49" fontId="11" fillId="0" borderId="1" xfId="0" applyNumberFormat="1" applyFont="1" applyBorder="1" applyAlignment="1" applyProtection="1">
      <alignment horizontal="left"/>
      <protection/>
    </xf>
    <xf numFmtId="49" fontId="12" fillId="0" borderId="1" xfId="0" applyNumberFormat="1" applyFont="1" applyBorder="1" applyAlignment="1" applyProtection="1">
      <alignment horizontal="center"/>
      <protection/>
    </xf>
    <xf numFmtId="3" fontId="9" fillId="0" borderId="1" xfId="0" applyNumberFormat="1" applyFont="1" applyBorder="1" applyAlignment="1" applyProtection="1">
      <alignment/>
      <protection/>
    </xf>
    <xf numFmtId="3" fontId="3" fillId="0" borderId="1" xfId="0" applyNumberFormat="1" applyFont="1" applyBorder="1" applyAlignment="1" applyProtection="1">
      <alignment/>
      <protection/>
    </xf>
    <xf numFmtId="3" fontId="3" fillId="0" borderId="1" xfId="0" applyNumberFormat="1" applyFont="1" applyBorder="1" applyAlignment="1" applyProtection="1">
      <alignment/>
      <protection/>
    </xf>
    <xf numFmtId="49" fontId="6" fillId="0" borderId="1" xfId="0" applyNumberFormat="1" applyFont="1" applyBorder="1" applyAlignment="1" applyProtection="1">
      <alignment horizontal="center"/>
      <protection/>
    </xf>
    <xf numFmtId="49" fontId="6" fillId="0" borderId="1" xfId="0" applyNumberFormat="1" applyFont="1" applyBorder="1" applyAlignment="1" applyProtection="1">
      <alignment/>
      <protection/>
    </xf>
    <xf numFmtId="3" fontId="11" fillId="0" borderId="1" xfId="0" applyNumberFormat="1" applyFont="1" applyBorder="1" applyAlignment="1" applyProtection="1">
      <alignment/>
      <protection/>
    </xf>
    <xf numFmtId="49" fontId="11" fillId="0" borderId="1" xfId="0" applyNumberFormat="1" applyFont="1" applyBorder="1" applyAlignment="1" applyProtection="1">
      <alignment wrapText="1"/>
      <protection/>
    </xf>
    <xf numFmtId="49" fontId="11" fillId="0" borderId="1" xfId="0" applyNumberFormat="1" applyFont="1" applyBorder="1" applyAlignment="1" applyProtection="1">
      <alignment horizontal="center" wrapText="1"/>
      <protection/>
    </xf>
    <xf numFmtId="3" fontId="8" fillId="0" borderId="1" xfId="0" applyNumberFormat="1" applyFont="1" applyBorder="1" applyAlignment="1" applyProtection="1">
      <alignment/>
      <protection/>
    </xf>
    <xf numFmtId="3" fontId="12" fillId="0" borderId="0" xfId="0" applyNumberFormat="1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3" fontId="14" fillId="0" borderId="1" xfId="0" applyNumberFormat="1" applyFont="1" applyBorder="1" applyAlignment="1" applyProtection="1">
      <alignment horizontal="right"/>
      <protection/>
    </xf>
    <xf numFmtId="3" fontId="14" fillId="0" borderId="1" xfId="0" applyNumberFormat="1" applyFont="1" applyBorder="1" applyAlignment="1" applyProtection="1">
      <alignment/>
      <protection/>
    </xf>
    <xf numFmtId="49" fontId="15" fillId="0" borderId="1" xfId="0" applyNumberFormat="1" applyFont="1" applyBorder="1" applyAlignment="1" applyProtection="1">
      <alignment horizontal="left"/>
      <protection/>
    </xf>
    <xf numFmtId="49" fontId="15" fillId="0" borderId="1" xfId="0" applyNumberFormat="1" applyFont="1" applyBorder="1" applyAlignment="1" applyProtection="1">
      <alignment horizontal="center"/>
      <protection/>
    </xf>
    <xf numFmtId="49" fontId="16" fillId="0" borderId="1" xfId="0" applyNumberFormat="1" applyFont="1" applyBorder="1" applyAlignment="1" applyProtection="1">
      <alignment horizontal="center"/>
      <protection/>
    </xf>
    <xf numFmtId="3" fontId="12" fillId="0" borderId="1" xfId="0" applyNumberFormat="1" applyFont="1" applyBorder="1" applyAlignment="1" applyProtection="1">
      <alignment/>
      <protection/>
    </xf>
    <xf numFmtId="0" fontId="3" fillId="0" borderId="1" xfId="0" applyNumberFormat="1" applyFont="1" applyBorder="1" applyAlignment="1" applyProtection="1">
      <alignment/>
      <protection/>
    </xf>
    <xf numFmtId="49" fontId="17" fillId="0" borderId="1" xfId="0" applyNumberFormat="1" applyFont="1" applyBorder="1" applyAlignment="1" applyProtection="1">
      <alignment horizontal="left"/>
      <protection/>
    </xf>
    <xf numFmtId="49" fontId="17" fillId="0" borderId="1" xfId="0" applyNumberFormat="1" applyFont="1" applyBorder="1" applyAlignment="1" applyProtection="1">
      <alignment horizontal="center"/>
      <protection/>
    </xf>
    <xf numFmtId="3" fontId="11" fillId="0" borderId="1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/>
      <protection/>
    </xf>
    <xf numFmtId="49" fontId="18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/>
      <protection/>
    </xf>
    <xf numFmtId="49" fontId="3" fillId="0" borderId="2" xfId="0" applyNumberFormat="1" applyFont="1" applyBorder="1" applyAlignment="1" applyProtection="1">
      <alignment horizontal="left" wrapText="1"/>
      <protection/>
    </xf>
    <xf numFmtId="49" fontId="3" fillId="0" borderId="3" xfId="0" applyNumberFormat="1" applyFont="1" applyBorder="1" applyAlignment="1" applyProtection="1">
      <alignment horizontal="left"/>
      <protection/>
    </xf>
    <xf numFmtId="49" fontId="3" fillId="0" borderId="3" xfId="0" applyNumberFormat="1" applyFont="1" applyBorder="1" applyAlignment="1" applyProtection="1">
      <alignment horizontal="left"/>
      <protection/>
    </xf>
    <xf numFmtId="49" fontId="3" fillId="0" borderId="4" xfId="0" applyNumberFormat="1" applyFont="1" applyBorder="1" applyAlignment="1" applyProtection="1">
      <alignment horizontal="left"/>
      <protection/>
    </xf>
    <xf numFmtId="49" fontId="3" fillId="0" borderId="2" xfId="0" applyNumberFormat="1" applyFont="1" applyBorder="1" applyAlignment="1" applyProtection="1">
      <alignment horizontal="left"/>
      <protection/>
    </xf>
    <xf numFmtId="49" fontId="3" fillId="0" borderId="1" xfId="0" applyNumberFormat="1" applyFont="1" applyBorder="1" applyAlignment="1" applyProtection="1">
      <alignment horizontal="left" wrapText="1"/>
      <protection/>
    </xf>
    <xf numFmtId="49" fontId="9" fillId="0" borderId="1" xfId="0" applyNumberFormat="1" applyFont="1" applyBorder="1" applyAlignment="1" applyProtection="1">
      <alignment horizontal="left" wrapText="1"/>
      <protection/>
    </xf>
    <xf numFmtId="49" fontId="3" fillId="0" borderId="1" xfId="0" applyNumberFormat="1" applyFont="1" applyBorder="1" applyAlignment="1" applyProtection="1">
      <alignment horizontal="left"/>
      <protection/>
    </xf>
    <xf numFmtId="49" fontId="9" fillId="0" borderId="1" xfId="0" applyNumberFormat="1" applyFont="1" applyBorder="1" applyAlignment="1" applyProtection="1">
      <alignment horizontal="left"/>
      <protection/>
    </xf>
    <xf numFmtId="0" fontId="6" fillId="0" borderId="1" xfId="0" applyNumberFormat="1" applyFont="1" applyBorder="1" applyAlignment="1" applyProtection="1">
      <alignment horizontal="center"/>
      <protection/>
    </xf>
    <xf numFmtId="49" fontId="3" fillId="0" borderId="1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 horizontal="left" wrapText="1"/>
      <protection/>
    </xf>
    <xf numFmtId="49" fontId="3" fillId="0" borderId="1" xfId="0" applyNumberFormat="1" applyFont="1" applyBorder="1" applyAlignment="1" applyProtection="1">
      <alignment horizontal="left" wrapText="1"/>
      <protection/>
    </xf>
    <xf numFmtId="49" fontId="11" fillId="0" borderId="1" xfId="0" applyNumberFormat="1" applyFont="1" applyBorder="1" applyAlignment="1" applyProtection="1">
      <alignment horizontal="left"/>
      <protection/>
    </xf>
    <xf numFmtId="0" fontId="3" fillId="0" borderId="1" xfId="0" applyNumberFormat="1" applyFont="1" applyBorder="1" applyAlignment="1" applyProtection="1">
      <alignment horizontal="left"/>
      <protection/>
    </xf>
    <xf numFmtId="49" fontId="3" fillId="0" borderId="1" xfId="0" applyNumberFormat="1" applyFont="1" applyBorder="1" applyAlignment="1" applyProtection="1">
      <alignment wrapText="1"/>
      <protection/>
    </xf>
    <xf numFmtId="49" fontId="3" fillId="0" borderId="1" xfId="0" applyNumberFormat="1" applyFont="1" applyBorder="1" applyAlignment="1" applyProtection="1">
      <alignment/>
      <protection/>
    </xf>
    <xf numFmtId="49" fontId="13" fillId="0" borderId="1" xfId="0" applyNumberFormat="1" applyFont="1" applyBorder="1" applyAlignment="1" applyProtection="1">
      <alignment horizontal="left"/>
      <protection/>
    </xf>
    <xf numFmtId="49" fontId="7" fillId="0" borderId="1" xfId="0" applyNumberFormat="1" applyFont="1" applyBorder="1" applyAlignment="1" applyProtection="1">
      <alignment horizontal="left"/>
      <protection/>
    </xf>
    <xf numFmtId="49" fontId="8" fillId="0" borderId="1" xfId="0" applyNumberFormat="1" applyFont="1" applyBorder="1" applyAlignment="1" applyProtection="1">
      <alignment horizontal="left" wrapText="1"/>
      <protection/>
    </xf>
    <xf numFmtId="49" fontId="3" fillId="0" borderId="3" xfId="0" applyNumberFormat="1" applyFont="1" applyBorder="1" applyAlignment="1" applyProtection="1">
      <alignment horizontal="left" wrapText="1"/>
      <protection/>
    </xf>
    <xf numFmtId="49" fontId="3" fillId="0" borderId="4" xfId="0" applyNumberFormat="1" applyFont="1" applyBorder="1" applyAlignment="1" applyProtection="1">
      <alignment horizontal="left" wrapText="1"/>
      <protection/>
    </xf>
    <xf numFmtId="49" fontId="3" fillId="0" borderId="4" xfId="0" applyNumberFormat="1" applyFont="1" applyBorder="1" applyAlignment="1" applyProtection="1">
      <alignment horizontal="left"/>
      <protection/>
    </xf>
    <xf numFmtId="49" fontId="3" fillId="0" borderId="2" xfId="0" applyNumberFormat="1" applyFont="1" applyBorder="1" applyAlignment="1" applyProtection="1">
      <alignment horizontal="left"/>
      <protection/>
    </xf>
    <xf numFmtId="0" fontId="6" fillId="0" borderId="1" xfId="0" applyNumberFormat="1" applyFont="1" applyBorder="1" applyAlignment="1" applyProtection="1">
      <alignment horizontal="center" wrapText="1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43"/>
  <sheetViews>
    <sheetView tabSelected="1" workbookViewId="0" topLeftCell="E431">
      <selection activeCell="E2" sqref="E2:L440"/>
    </sheetView>
  </sheetViews>
  <sheetFormatPr defaultColWidth="9.140625" defaultRowHeight="12.75"/>
  <cols>
    <col min="1" max="4" width="0" style="2" hidden="1" customWidth="1"/>
    <col min="5" max="5" width="32.8515625" style="2" customWidth="1"/>
    <col min="6" max="6" width="10.57421875" style="2" customWidth="1"/>
    <col min="7" max="8" width="10.8515625" style="2" customWidth="1"/>
    <col min="9" max="9" width="15.57421875" style="2" customWidth="1"/>
    <col min="10" max="10" width="15.7109375" style="2" customWidth="1"/>
    <col min="11" max="11" width="14.140625" style="2" customWidth="1"/>
    <col min="12" max="12" width="14.28125" style="2" customWidth="1"/>
    <col min="13" max="13" width="13.57421875" style="2" customWidth="1"/>
    <col min="14" max="253" width="8.7109375" style="2" customWidth="1"/>
    <col min="254" max="16384" width="8.7109375" style="0" customWidth="1"/>
  </cols>
  <sheetData>
    <row r="1" spans="1:13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customHeight="1">
      <c r="A2" s="1"/>
      <c r="B2" s="1"/>
      <c r="C2" s="1"/>
      <c r="D2" s="1"/>
      <c r="E2" s="3" t="s">
        <v>0</v>
      </c>
      <c r="F2" s="1"/>
      <c r="G2" s="1"/>
      <c r="H2" s="1"/>
      <c r="I2" s="1"/>
      <c r="J2" s="1"/>
      <c r="K2" s="1"/>
      <c r="L2" s="1"/>
      <c r="M2" s="1"/>
    </row>
    <row r="3" spans="1:13" ht="8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2.5" customHeight="1">
      <c r="A4" s="4"/>
      <c r="B4" s="4"/>
      <c r="C4" s="4"/>
      <c r="D4" s="4"/>
      <c r="E4" s="75" t="s">
        <v>1</v>
      </c>
      <c r="F4" s="75" t="s">
        <v>2</v>
      </c>
      <c r="G4" s="75"/>
      <c r="H4" s="75"/>
      <c r="I4" s="90" t="s">
        <v>3</v>
      </c>
      <c r="J4" s="90" t="s">
        <v>4</v>
      </c>
      <c r="K4" s="90" t="s">
        <v>5</v>
      </c>
      <c r="L4" s="90" t="s">
        <v>6</v>
      </c>
      <c r="M4" s="1"/>
    </row>
    <row r="5" spans="1:13" ht="17.25" customHeight="1">
      <c r="A5" s="4"/>
      <c r="B5" s="4"/>
      <c r="C5" s="4"/>
      <c r="D5" s="4"/>
      <c r="E5" s="75"/>
      <c r="F5" s="5" t="s">
        <v>7</v>
      </c>
      <c r="G5" s="5" t="s">
        <v>8</v>
      </c>
      <c r="H5" s="6" t="s">
        <v>9</v>
      </c>
      <c r="I5" s="90"/>
      <c r="J5" s="90"/>
      <c r="K5" s="90"/>
      <c r="L5" s="90"/>
      <c r="M5" s="1"/>
    </row>
    <row r="6" spans="1:13" ht="12.75">
      <c r="A6" s="4"/>
      <c r="B6" s="4"/>
      <c r="C6" s="4"/>
      <c r="D6" s="4"/>
      <c r="E6" s="7">
        <v>1</v>
      </c>
      <c r="F6" s="7">
        <v>2</v>
      </c>
      <c r="G6" s="7">
        <v>3</v>
      </c>
      <c r="H6" s="7">
        <v>4</v>
      </c>
      <c r="I6" s="7">
        <v>5</v>
      </c>
      <c r="J6" s="7">
        <v>6</v>
      </c>
      <c r="K6" s="7">
        <v>7</v>
      </c>
      <c r="L6" s="7">
        <v>8</v>
      </c>
      <c r="M6" s="1"/>
    </row>
    <row r="7" spans="1:13" ht="19.5" customHeight="1">
      <c r="A7" s="4"/>
      <c r="B7" s="4"/>
      <c r="C7" s="4"/>
      <c r="D7" s="4"/>
      <c r="E7" s="8" t="s">
        <v>10</v>
      </c>
      <c r="F7" s="9" t="s">
        <v>11</v>
      </c>
      <c r="G7" s="10"/>
      <c r="H7" s="11"/>
      <c r="I7" s="12">
        <f>I8</f>
        <v>50000</v>
      </c>
      <c r="J7" s="12">
        <f>J8</f>
        <v>50000</v>
      </c>
      <c r="K7" s="12">
        <f>K8</f>
        <v>0</v>
      </c>
      <c r="L7" s="13">
        <f aca="true" t="shared" si="0" ref="L7:L38">K7/J7*100</f>
        <v>0</v>
      </c>
      <c r="M7" s="1"/>
    </row>
    <row r="8" spans="1:13" ht="28.5" customHeight="1">
      <c r="A8" s="4"/>
      <c r="B8" s="4"/>
      <c r="C8" s="4"/>
      <c r="D8" s="4"/>
      <c r="E8" s="72" t="s">
        <v>12</v>
      </c>
      <c r="F8" s="72"/>
      <c r="G8" s="14" t="s">
        <v>13</v>
      </c>
      <c r="H8" s="15"/>
      <c r="I8" s="16">
        <f>SUM(I9)</f>
        <v>50000</v>
      </c>
      <c r="J8" s="16">
        <f>SUM(J9)</f>
        <v>50000</v>
      </c>
      <c r="K8" s="16">
        <f>SUM(K9)</f>
        <v>0</v>
      </c>
      <c r="L8" s="13">
        <f t="shared" si="0"/>
        <v>0</v>
      </c>
      <c r="M8" s="1"/>
    </row>
    <row r="9" spans="1:13" ht="15.75" customHeight="1">
      <c r="A9" s="4"/>
      <c r="B9" s="4"/>
      <c r="C9" s="4"/>
      <c r="D9" s="4"/>
      <c r="E9" s="73" t="s">
        <v>14</v>
      </c>
      <c r="F9" s="73"/>
      <c r="G9" s="73"/>
      <c r="H9" s="11" t="s">
        <v>15</v>
      </c>
      <c r="I9" s="18">
        <v>50000</v>
      </c>
      <c r="J9" s="18">
        <v>50000</v>
      </c>
      <c r="K9" s="19"/>
      <c r="L9" s="20">
        <f t="shared" si="0"/>
        <v>0</v>
      </c>
      <c r="M9" s="1"/>
    </row>
    <row r="10" spans="1:13" ht="14.25" customHeight="1">
      <c r="A10" s="4"/>
      <c r="B10" s="4"/>
      <c r="C10" s="4"/>
      <c r="D10" s="4"/>
      <c r="E10" s="8" t="s">
        <v>16</v>
      </c>
      <c r="F10" s="9" t="s">
        <v>17</v>
      </c>
      <c r="G10" s="10"/>
      <c r="H10" s="11"/>
      <c r="I10" s="21">
        <f>I11+I14</f>
        <v>323974</v>
      </c>
      <c r="J10" s="21">
        <f>J11+J14</f>
        <v>323974</v>
      </c>
      <c r="K10" s="21">
        <f>K11+K14</f>
        <v>158667</v>
      </c>
      <c r="L10" s="22">
        <f t="shared" si="0"/>
        <v>48.975226407057356</v>
      </c>
      <c r="M10" s="1"/>
    </row>
    <row r="11" spans="1:13" ht="17.25" customHeight="1">
      <c r="A11" s="4"/>
      <c r="B11" s="4"/>
      <c r="C11" s="4"/>
      <c r="D11" s="4"/>
      <c r="E11" s="74" t="s">
        <v>18</v>
      </c>
      <c r="F11" s="74"/>
      <c r="G11" s="14" t="s">
        <v>19</v>
      </c>
      <c r="H11" s="15"/>
      <c r="I11" s="16">
        <f>SUM(I12:I13)</f>
        <v>252931</v>
      </c>
      <c r="J11" s="16">
        <f>SUM(J12:J13)</f>
        <v>252931</v>
      </c>
      <c r="K11" s="16">
        <f>SUM(K12:K13)</f>
        <v>129677</v>
      </c>
      <c r="L11" s="24">
        <f t="shared" si="0"/>
        <v>51.26971387453495</v>
      </c>
      <c r="M11" s="1"/>
    </row>
    <row r="12" spans="1:13" ht="15.75" customHeight="1">
      <c r="A12" s="4"/>
      <c r="B12" s="4"/>
      <c r="C12" s="4"/>
      <c r="D12" s="4"/>
      <c r="E12" s="76" t="s">
        <v>20</v>
      </c>
      <c r="F12" s="76"/>
      <c r="G12" s="76"/>
      <c r="H12" s="25" t="s">
        <v>21</v>
      </c>
      <c r="I12" s="26">
        <v>249431</v>
      </c>
      <c r="J12" s="26">
        <v>249431</v>
      </c>
      <c r="K12" s="26">
        <v>126323</v>
      </c>
      <c r="L12" s="20">
        <f t="shared" si="0"/>
        <v>50.64446680645148</v>
      </c>
      <c r="M12" s="1"/>
    </row>
    <row r="13" spans="1:13" ht="15.75" customHeight="1">
      <c r="A13" s="4"/>
      <c r="B13" s="4"/>
      <c r="C13" s="4"/>
      <c r="D13" s="4"/>
      <c r="E13" s="73" t="s">
        <v>14</v>
      </c>
      <c r="F13" s="73"/>
      <c r="G13" s="73"/>
      <c r="H13" s="11" t="s">
        <v>15</v>
      </c>
      <c r="I13" s="26">
        <v>3500</v>
      </c>
      <c r="J13" s="26">
        <v>3500</v>
      </c>
      <c r="K13" s="26">
        <v>3354</v>
      </c>
      <c r="L13" s="20">
        <f t="shared" si="0"/>
        <v>95.82857142857144</v>
      </c>
      <c r="M13" s="1"/>
    </row>
    <row r="14" spans="1:13" ht="17.25" customHeight="1">
      <c r="A14" s="27"/>
      <c r="B14" s="27"/>
      <c r="C14" s="27"/>
      <c r="D14" s="27"/>
      <c r="E14" s="74" t="s">
        <v>22</v>
      </c>
      <c r="F14" s="74"/>
      <c r="G14" s="14" t="s">
        <v>23</v>
      </c>
      <c r="H14" s="15"/>
      <c r="I14" s="16">
        <f>SUM(I15:I18)</f>
        <v>71043</v>
      </c>
      <c r="J14" s="16">
        <f>SUM(J15:J18)</f>
        <v>71043</v>
      </c>
      <c r="K14" s="16">
        <f>SUM(K15:K18)</f>
        <v>28990</v>
      </c>
      <c r="L14" s="24">
        <f t="shared" si="0"/>
        <v>40.806272257646775</v>
      </c>
      <c r="M14" s="1"/>
    </row>
    <row r="15" spans="1:13" ht="12.75" customHeight="1" hidden="1">
      <c r="A15" s="4"/>
      <c r="B15" s="4"/>
      <c r="C15" s="4"/>
      <c r="D15" s="4"/>
      <c r="E15" s="73" t="s">
        <v>24</v>
      </c>
      <c r="F15" s="73"/>
      <c r="G15" s="73"/>
      <c r="H15" s="11" t="s">
        <v>25</v>
      </c>
      <c r="I15" s="26"/>
      <c r="J15" s="26"/>
      <c r="K15" s="26"/>
      <c r="L15" s="13" t="e">
        <f t="shared" si="0"/>
        <v>#DIV/0!</v>
      </c>
      <c r="M15" s="1"/>
    </row>
    <row r="16" spans="1:13" ht="12.75" customHeight="1" hidden="1">
      <c r="A16" s="4"/>
      <c r="B16" s="4"/>
      <c r="C16" s="4"/>
      <c r="D16" s="4"/>
      <c r="E16" s="73" t="s">
        <v>26</v>
      </c>
      <c r="F16" s="73"/>
      <c r="G16" s="73"/>
      <c r="H16" s="11" t="s">
        <v>27</v>
      </c>
      <c r="I16" s="26"/>
      <c r="J16" s="26"/>
      <c r="K16" s="26"/>
      <c r="L16" s="13" t="e">
        <f t="shared" si="0"/>
        <v>#DIV/0!</v>
      </c>
      <c r="M16" s="1"/>
    </row>
    <row r="17" spans="1:13" ht="12.75" customHeight="1" hidden="1">
      <c r="A17" s="4"/>
      <c r="B17" s="4"/>
      <c r="C17" s="4"/>
      <c r="D17" s="4"/>
      <c r="E17" s="73" t="s">
        <v>28</v>
      </c>
      <c r="F17" s="73"/>
      <c r="G17" s="73"/>
      <c r="H17" s="11" t="s">
        <v>29</v>
      </c>
      <c r="I17" s="26"/>
      <c r="J17" s="26"/>
      <c r="K17" s="26"/>
      <c r="L17" s="13" t="e">
        <f t="shared" si="0"/>
        <v>#DIV/0!</v>
      </c>
      <c r="M17" s="1"/>
    </row>
    <row r="18" spans="1:13" ht="17.25" customHeight="1">
      <c r="A18" s="4"/>
      <c r="B18" s="4"/>
      <c r="C18" s="4"/>
      <c r="D18" s="4"/>
      <c r="E18" s="73" t="s">
        <v>14</v>
      </c>
      <c r="F18" s="73"/>
      <c r="G18" s="73"/>
      <c r="H18" s="11" t="s">
        <v>15</v>
      </c>
      <c r="I18" s="26">
        <v>71043</v>
      </c>
      <c r="J18" s="26">
        <v>71043</v>
      </c>
      <c r="K18" s="26">
        <v>28990</v>
      </c>
      <c r="L18" s="20">
        <f t="shared" si="0"/>
        <v>40.806272257646775</v>
      </c>
      <c r="M18" s="1"/>
    </row>
    <row r="19" spans="1:13" ht="18.75" customHeight="1">
      <c r="A19" s="4"/>
      <c r="B19" s="4"/>
      <c r="C19" s="4"/>
      <c r="D19" s="4"/>
      <c r="E19" s="28" t="s">
        <v>30</v>
      </c>
      <c r="F19" s="9" t="s">
        <v>31</v>
      </c>
      <c r="G19" s="11"/>
      <c r="H19" s="29"/>
      <c r="I19" s="21">
        <f>SUM(I20)</f>
        <v>2574912</v>
      </c>
      <c r="J19" s="21">
        <f>SUM(J20)</f>
        <v>4140212</v>
      </c>
      <c r="K19" s="21">
        <f>SUM(K20)</f>
        <v>954289</v>
      </c>
      <c r="L19" s="22">
        <f t="shared" si="0"/>
        <v>23.04927863597323</v>
      </c>
      <c r="M19" s="1"/>
    </row>
    <row r="20" spans="1:13" ht="15.75" customHeight="1">
      <c r="A20" s="27"/>
      <c r="B20" s="27"/>
      <c r="C20" s="27"/>
      <c r="D20" s="27"/>
      <c r="E20" s="74" t="s">
        <v>32</v>
      </c>
      <c r="F20" s="74"/>
      <c r="G20" s="14" t="s">
        <v>33</v>
      </c>
      <c r="H20" s="30"/>
      <c r="I20" s="16">
        <f>SUM(I21:I35)</f>
        <v>2574912</v>
      </c>
      <c r="J20" s="16">
        <f>SUM(J21:J35)</f>
        <v>4140212</v>
      </c>
      <c r="K20" s="16">
        <f>SUM(K21:K35)</f>
        <v>954289</v>
      </c>
      <c r="L20" s="24">
        <f t="shared" si="0"/>
        <v>23.04927863597323</v>
      </c>
      <c r="M20" s="1"/>
    </row>
    <row r="21" spans="1:13" ht="12.75" customHeight="1">
      <c r="A21" s="4"/>
      <c r="B21" s="4"/>
      <c r="C21" s="4"/>
      <c r="D21" s="4"/>
      <c r="E21" s="73" t="s">
        <v>34</v>
      </c>
      <c r="F21" s="73"/>
      <c r="G21" s="73"/>
      <c r="H21" s="11" t="s">
        <v>35</v>
      </c>
      <c r="I21" s="18">
        <v>398000</v>
      </c>
      <c r="J21" s="18">
        <v>408000</v>
      </c>
      <c r="K21" s="18">
        <v>219738</v>
      </c>
      <c r="L21" s="20">
        <f t="shared" si="0"/>
        <v>53.85735294117647</v>
      </c>
      <c r="M21" s="1"/>
    </row>
    <row r="22" spans="1:13" ht="16.5" customHeight="1">
      <c r="A22" s="4"/>
      <c r="B22" s="4"/>
      <c r="C22" s="4"/>
      <c r="D22" s="4"/>
      <c r="E22" s="73" t="s">
        <v>36</v>
      </c>
      <c r="F22" s="73"/>
      <c r="G22" s="73"/>
      <c r="H22" s="11" t="s">
        <v>25</v>
      </c>
      <c r="I22" s="18">
        <v>30300</v>
      </c>
      <c r="J22" s="18">
        <v>30300</v>
      </c>
      <c r="K22" s="18">
        <v>29921</v>
      </c>
      <c r="L22" s="20">
        <f t="shared" si="0"/>
        <v>98.74917491749174</v>
      </c>
      <c r="M22" s="1"/>
    </row>
    <row r="23" spans="1:13" ht="16.5" customHeight="1">
      <c r="A23" s="4"/>
      <c r="B23" s="4"/>
      <c r="C23" s="4"/>
      <c r="D23" s="4"/>
      <c r="E23" s="73" t="s">
        <v>26</v>
      </c>
      <c r="F23" s="73"/>
      <c r="G23" s="73"/>
      <c r="H23" s="11" t="s">
        <v>27</v>
      </c>
      <c r="I23" s="18">
        <v>73700</v>
      </c>
      <c r="J23" s="18">
        <v>73700</v>
      </c>
      <c r="K23" s="18">
        <v>39178</v>
      </c>
      <c r="L23" s="20">
        <f t="shared" si="0"/>
        <v>53.15875169606513</v>
      </c>
      <c r="M23" s="1"/>
    </row>
    <row r="24" spans="1:13" ht="16.5" customHeight="1">
      <c r="A24" s="4"/>
      <c r="B24" s="4"/>
      <c r="C24" s="4"/>
      <c r="D24" s="4"/>
      <c r="E24" s="73" t="s">
        <v>28</v>
      </c>
      <c r="F24" s="73"/>
      <c r="G24" s="73"/>
      <c r="H24" s="11" t="s">
        <v>29</v>
      </c>
      <c r="I24" s="18">
        <v>9800</v>
      </c>
      <c r="J24" s="18">
        <v>9800</v>
      </c>
      <c r="K24" s="18">
        <v>5285</v>
      </c>
      <c r="L24" s="20">
        <f t="shared" si="0"/>
        <v>53.92857142857142</v>
      </c>
      <c r="M24" s="1"/>
    </row>
    <row r="25" spans="1:13" ht="16.5" customHeight="1">
      <c r="A25" s="4"/>
      <c r="B25" s="4"/>
      <c r="C25" s="4"/>
      <c r="D25" s="4"/>
      <c r="E25" s="73" t="s">
        <v>37</v>
      </c>
      <c r="F25" s="73"/>
      <c r="G25" s="73"/>
      <c r="H25" s="11" t="s">
        <v>38</v>
      </c>
      <c r="I25" s="18">
        <v>10300</v>
      </c>
      <c r="J25" s="18">
        <v>10300</v>
      </c>
      <c r="K25" s="18">
        <v>9774</v>
      </c>
      <c r="L25" s="20">
        <f t="shared" si="0"/>
        <v>94.89320388349515</v>
      </c>
      <c r="M25" s="1"/>
    </row>
    <row r="26" spans="1:13" ht="16.5" customHeight="1">
      <c r="A26" s="4"/>
      <c r="B26" s="4"/>
      <c r="C26" s="4"/>
      <c r="D26" s="4"/>
      <c r="E26" s="73" t="s">
        <v>39</v>
      </c>
      <c r="F26" s="73"/>
      <c r="G26" s="73"/>
      <c r="H26" s="11" t="s">
        <v>40</v>
      </c>
      <c r="I26" s="18">
        <v>1000</v>
      </c>
      <c r="J26" s="18">
        <v>1000</v>
      </c>
      <c r="K26" s="18">
        <v>137</v>
      </c>
      <c r="L26" s="20">
        <f t="shared" si="0"/>
        <v>13.700000000000001</v>
      </c>
      <c r="M26" s="1"/>
    </row>
    <row r="27" spans="1:13" ht="15" customHeight="1">
      <c r="A27" s="4"/>
      <c r="B27" s="4"/>
      <c r="C27" s="4"/>
      <c r="D27" s="4"/>
      <c r="E27" s="73" t="s">
        <v>41</v>
      </c>
      <c r="F27" s="73"/>
      <c r="G27" s="73"/>
      <c r="H27" s="11" t="s">
        <v>42</v>
      </c>
      <c r="I27" s="18">
        <v>169800</v>
      </c>
      <c r="J27" s="18">
        <v>169800</v>
      </c>
      <c r="K27" s="18">
        <v>77565</v>
      </c>
      <c r="L27" s="20">
        <f t="shared" si="0"/>
        <v>45.68021201413428</v>
      </c>
      <c r="M27" s="1"/>
    </row>
    <row r="28" spans="1:13" ht="15.75" customHeight="1">
      <c r="A28" s="4"/>
      <c r="B28" s="4"/>
      <c r="C28" s="4"/>
      <c r="D28" s="4"/>
      <c r="E28" s="73" t="s">
        <v>43</v>
      </c>
      <c r="F28" s="73"/>
      <c r="G28" s="73"/>
      <c r="H28" s="11" t="s">
        <v>44</v>
      </c>
      <c r="I28" s="18">
        <v>29900</v>
      </c>
      <c r="J28" s="18">
        <v>29900</v>
      </c>
      <c r="K28" s="18">
        <v>14074</v>
      </c>
      <c r="L28" s="20">
        <f t="shared" si="0"/>
        <v>47.070234113712374</v>
      </c>
      <c r="M28" s="1"/>
    </row>
    <row r="29" spans="1:13" ht="16.5" customHeight="1">
      <c r="A29" s="4"/>
      <c r="B29" s="4"/>
      <c r="C29" s="4"/>
      <c r="D29" s="4"/>
      <c r="E29" s="73" t="s">
        <v>45</v>
      </c>
      <c r="F29" s="73"/>
      <c r="G29" s="73"/>
      <c r="H29" s="11" t="s">
        <v>46</v>
      </c>
      <c r="I29" s="18">
        <v>945133</v>
      </c>
      <c r="J29" s="18">
        <v>2065133</v>
      </c>
      <c r="K29" s="18">
        <v>7363</v>
      </c>
      <c r="L29" s="20">
        <f t="shared" si="0"/>
        <v>0.35653877982677146</v>
      </c>
      <c r="M29" s="1"/>
    </row>
    <row r="30" spans="1:13" ht="15.75" customHeight="1">
      <c r="A30" s="4"/>
      <c r="B30" s="4"/>
      <c r="C30" s="4"/>
      <c r="D30" s="4"/>
      <c r="E30" s="73" t="s">
        <v>14</v>
      </c>
      <c r="F30" s="73"/>
      <c r="G30" s="73"/>
      <c r="H30" s="11" t="s">
        <v>15</v>
      </c>
      <c r="I30" s="18">
        <v>434454</v>
      </c>
      <c r="J30" s="18">
        <v>549754</v>
      </c>
      <c r="K30" s="18">
        <v>346388</v>
      </c>
      <c r="L30" s="20">
        <f t="shared" si="0"/>
        <v>63.00781804225163</v>
      </c>
      <c r="M30" s="1"/>
    </row>
    <row r="31" spans="1:13" ht="16.5" customHeight="1">
      <c r="A31" s="4"/>
      <c r="B31" s="4"/>
      <c r="C31" s="4"/>
      <c r="D31" s="4"/>
      <c r="E31" s="73" t="s">
        <v>47</v>
      </c>
      <c r="F31" s="73"/>
      <c r="G31" s="73"/>
      <c r="H31" s="11" t="s">
        <v>48</v>
      </c>
      <c r="I31" s="18">
        <v>4000</v>
      </c>
      <c r="J31" s="18">
        <v>4000</v>
      </c>
      <c r="K31" s="18">
        <v>2149</v>
      </c>
      <c r="L31" s="20">
        <f t="shared" si="0"/>
        <v>53.725</v>
      </c>
      <c r="M31" s="1"/>
    </row>
    <row r="32" spans="1:256" s="2" customFormat="1" ht="16.5" customHeight="1">
      <c r="A32" s="4"/>
      <c r="B32" s="4"/>
      <c r="C32" s="4"/>
      <c r="D32" s="4"/>
      <c r="E32" s="73" t="s">
        <v>49</v>
      </c>
      <c r="F32" s="73"/>
      <c r="G32" s="73"/>
      <c r="H32" s="11" t="s">
        <v>50</v>
      </c>
      <c r="I32" s="18">
        <v>13000</v>
      </c>
      <c r="J32" s="18">
        <v>13000</v>
      </c>
      <c r="K32" s="18">
        <v>2695</v>
      </c>
      <c r="L32" s="20">
        <f t="shared" si="0"/>
        <v>20.73076923076923</v>
      </c>
      <c r="M32" s="1"/>
      <c r="IT32"/>
      <c r="IU32"/>
      <c r="IV32"/>
    </row>
    <row r="33" spans="1:256" s="2" customFormat="1" ht="16.5" customHeight="1">
      <c r="A33" s="4"/>
      <c r="B33" s="4"/>
      <c r="C33" s="4"/>
      <c r="D33" s="4"/>
      <c r="E33" s="73" t="s">
        <v>51</v>
      </c>
      <c r="F33" s="73"/>
      <c r="G33" s="73"/>
      <c r="H33" s="11" t="s">
        <v>52</v>
      </c>
      <c r="I33" s="18">
        <v>25</v>
      </c>
      <c r="J33" s="18">
        <v>25</v>
      </c>
      <c r="K33" s="18">
        <v>22</v>
      </c>
      <c r="L33" s="20">
        <f t="shared" si="0"/>
        <v>88</v>
      </c>
      <c r="M33" s="1"/>
      <c r="IT33"/>
      <c r="IU33"/>
      <c r="IV33"/>
    </row>
    <row r="34" spans="1:256" s="2" customFormat="1" ht="16.5" customHeight="1">
      <c r="A34" s="4"/>
      <c r="B34" s="4"/>
      <c r="C34" s="4"/>
      <c r="D34" s="4"/>
      <c r="E34" s="73" t="s">
        <v>53</v>
      </c>
      <c r="F34" s="73"/>
      <c r="G34" s="73"/>
      <c r="H34" s="11" t="s">
        <v>54</v>
      </c>
      <c r="I34" s="18">
        <v>15500</v>
      </c>
      <c r="J34" s="18">
        <v>15500</v>
      </c>
      <c r="K34" s="18">
        <v>5245</v>
      </c>
      <c r="L34" s="20">
        <f t="shared" si="0"/>
        <v>33.83870967741935</v>
      </c>
      <c r="M34" s="1"/>
      <c r="IT34"/>
      <c r="IU34"/>
      <c r="IV34"/>
    </row>
    <row r="35" spans="1:256" s="2" customFormat="1" ht="25.5" customHeight="1">
      <c r="A35" s="4"/>
      <c r="B35" s="4"/>
      <c r="C35" s="4"/>
      <c r="D35" s="4"/>
      <c r="E35" s="71" t="s">
        <v>55</v>
      </c>
      <c r="F35" s="71"/>
      <c r="G35" s="71"/>
      <c r="H35" s="11" t="s">
        <v>56</v>
      </c>
      <c r="I35" s="18">
        <v>440000</v>
      </c>
      <c r="J35" s="18">
        <v>760000</v>
      </c>
      <c r="K35" s="18">
        <v>194755</v>
      </c>
      <c r="L35" s="20">
        <f t="shared" si="0"/>
        <v>25.625657894736843</v>
      </c>
      <c r="M35" s="1"/>
      <c r="IT35"/>
      <c r="IU35"/>
      <c r="IV35"/>
    </row>
    <row r="36" spans="1:256" s="2" customFormat="1" ht="16.5" customHeight="1">
      <c r="A36" s="4"/>
      <c r="B36" s="4"/>
      <c r="C36" s="4"/>
      <c r="D36" s="4"/>
      <c r="E36" s="31" t="s">
        <v>57</v>
      </c>
      <c r="F36" s="9" t="s">
        <v>58</v>
      </c>
      <c r="G36" s="10"/>
      <c r="H36" s="11"/>
      <c r="I36" s="21">
        <f>SUM(I37)</f>
        <v>6000</v>
      </c>
      <c r="J36" s="21">
        <f>SUM(J37)</f>
        <v>6000</v>
      </c>
      <c r="K36" s="21">
        <f>SUM(K37)</f>
        <v>0</v>
      </c>
      <c r="L36" s="13">
        <f t="shared" si="0"/>
        <v>0</v>
      </c>
      <c r="M36" s="1"/>
      <c r="IT36"/>
      <c r="IU36"/>
      <c r="IV36"/>
    </row>
    <row r="37" spans="1:256" s="2" customFormat="1" ht="18.75" customHeight="1">
      <c r="A37" s="4"/>
      <c r="B37" s="4"/>
      <c r="C37" s="4"/>
      <c r="D37" s="4"/>
      <c r="E37" s="77" t="s">
        <v>59</v>
      </c>
      <c r="F37" s="77"/>
      <c r="G37" s="33" t="s">
        <v>60</v>
      </c>
      <c r="H37" s="34"/>
      <c r="I37" s="16">
        <f>SUM(I38:I39)</f>
        <v>6000</v>
      </c>
      <c r="J37" s="16">
        <f>SUM(J38:J39)</f>
        <v>6000</v>
      </c>
      <c r="K37" s="16">
        <f>SUM(K38:K39)</f>
        <v>0</v>
      </c>
      <c r="L37" s="24">
        <f t="shared" si="0"/>
        <v>0</v>
      </c>
      <c r="M37" s="1"/>
      <c r="IT37"/>
      <c r="IU37"/>
      <c r="IV37"/>
    </row>
    <row r="38" spans="1:256" s="2" customFormat="1" ht="18" customHeight="1">
      <c r="A38" s="4"/>
      <c r="B38" s="4"/>
      <c r="C38" s="4"/>
      <c r="D38" s="4"/>
      <c r="E38" s="78" t="s">
        <v>41</v>
      </c>
      <c r="F38" s="78"/>
      <c r="G38" s="78"/>
      <c r="H38" s="25" t="s">
        <v>42</v>
      </c>
      <c r="I38" s="26">
        <v>2000</v>
      </c>
      <c r="J38" s="26">
        <v>2000</v>
      </c>
      <c r="K38" s="26"/>
      <c r="L38" s="20">
        <f t="shared" si="0"/>
        <v>0</v>
      </c>
      <c r="M38" s="1"/>
      <c r="IT38"/>
      <c r="IU38"/>
      <c r="IV38"/>
    </row>
    <row r="39" spans="1:256" s="2" customFormat="1" ht="16.5" customHeight="1">
      <c r="A39" s="4"/>
      <c r="B39" s="4"/>
      <c r="C39" s="4"/>
      <c r="D39" s="4"/>
      <c r="E39" s="73" t="s">
        <v>14</v>
      </c>
      <c r="F39" s="73"/>
      <c r="G39" s="73"/>
      <c r="H39" s="25" t="s">
        <v>15</v>
      </c>
      <c r="I39" s="26">
        <v>4000</v>
      </c>
      <c r="J39" s="26">
        <v>4000</v>
      </c>
      <c r="K39" s="35"/>
      <c r="L39" s="20">
        <f aca="true" t="shared" si="1" ref="L39:L70">K39/J39*100</f>
        <v>0</v>
      </c>
      <c r="M39" s="1"/>
      <c r="IT39"/>
      <c r="IU39"/>
      <c r="IV39"/>
    </row>
    <row r="40" spans="1:256" s="2" customFormat="1" ht="15.75" customHeight="1">
      <c r="A40" s="4"/>
      <c r="B40" s="4"/>
      <c r="C40" s="4"/>
      <c r="D40" s="4"/>
      <c r="E40" s="31" t="s">
        <v>61</v>
      </c>
      <c r="F40" s="9" t="s">
        <v>62</v>
      </c>
      <c r="G40" s="10"/>
      <c r="H40" s="11"/>
      <c r="I40" s="21">
        <f>SUM(I41)</f>
        <v>35000</v>
      </c>
      <c r="J40" s="21">
        <f>SUM(J41)</f>
        <v>45317</v>
      </c>
      <c r="K40" s="21">
        <f>SUM(K41)</f>
        <v>10716</v>
      </c>
      <c r="L40" s="13">
        <f t="shared" si="1"/>
        <v>23.646755080874726</v>
      </c>
      <c r="M40" s="1"/>
      <c r="IT40"/>
      <c r="IU40"/>
      <c r="IV40"/>
    </row>
    <row r="41" spans="1:256" s="2" customFormat="1" ht="18" customHeight="1">
      <c r="A41" s="4"/>
      <c r="B41" s="4"/>
      <c r="C41" s="4"/>
      <c r="D41" s="4"/>
      <c r="E41" s="72" t="s">
        <v>63</v>
      </c>
      <c r="F41" s="72"/>
      <c r="G41" s="14" t="s">
        <v>64</v>
      </c>
      <c r="H41" s="30"/>
      <c r="I41" s="16">
        <f>SUM(I42:I44)</f>
        <v>35000</v>
      </c>
      <c r="J41" s="16">
        <f>SUM(J42:J44)</f>
        <v>45317</v>
      </c>
      <c r="K41" s="16">
        <f>SUM(K42:K44)</f>
        <v>10716</v>
      </c>
      <c r="L41" s="24">
        <f t="shared" si="1"/>
        <v>23.646755080874726</v>
      </c>
      <c r="M41" s="1"/>
      <c r="IT41"/>
      <c r="IU41"/>
      <c r="IV41"/>
    </row>
    <row r="42" spans="1:256" s="2" customFormat="1" ht="16.5" customHeight="1">
      <c r="A42" s="4"/>
      <c r="B42" s="4"/>
      <c r="C42" s="4"/>
      <c r="D42" s="4"/>
      <c r="E42" s="73" t="s">
        <v>14</v>
      </c>
      <c r="F42" s="73"/>
      <c r="G42" s="73"/>
      <c r="H42" s="11" t="s">
        <v>15</v>
      </c>
      <c r="I42" s="18">
        <v>25000</v>
      </c>
      <c r="J42" s="18">
        <v>35309</v>
      </c>
      <c r="K42" s="26">
        <v>10709</v>
      </c>
      <c r="L42" s="20">
        <f t="shared" si="1"/>
        <v>30.329377779036506</v>
      </c>
      <c r="M42" s="1"/>
      <c r="IT42"/>
      <c r="IU42"/>
      <c r="IV42"/>
    </row>
    <row r="43" spans="1:256" s="2" customFormat="1" ht="17.25" customHeight="1">
      <c r="A43" s="4"/>
      <c r="B43" s="4"/>
      <c r="C43" s="4"/>
      <c r="D43" s="4"/>
      <c r="E43" s="68" t="s">
        <v>49</v>
      </c>
      <c r="F43" s="69"/>
      <c r="G43" s="70"/>
      <c r="H43" s="11" t="s">
        <v>50</v>
      </c>
      <c r="I43" s="18"/>
      <c r="J43" s="18">
        <v>8</v>
      </c>
      <c r="K43" s="26">
        <v>7</v>
      </c>
      <c r="L43" s="20">
        <f t="shared" si="1"/>
        <v>87.5</v>
      </c>
      <c r="M43" s="1"/>
      <c r="IT43"/>
      <c r="IU43"/>
      <c r="IV43"/>
    </row>
    <row r="44" spans="1:256" s="2" customFormat="1" ht="17.25" customHeight="1">
      <c r="A44" s="4"/>
      <c r="B44" s="4"/>
      <c r="C44" s="4"/>
      <c r="D44" s="4"/>
      <c r="E44" s="71" t="s">
        <v>65</v>
      </c>
      <c r="F44" s="71"/>
      <c r="G44" s="71"/>
      <c r="H44" s="11" t="s">
        <v>66</v>
      </c>
      <c r="I44" s="18">
        <v>10000</v>
      </c>
      <c r="J44" s="18">
        <v>10000</v>
      </c>
      <c r="K44" s="19"/>
      <c r="L44" s="20">
        <f t="shared" si="1"/>
        <v>0</v>
      </c>
      <c r="M44" s="1"/>
      <c r="IT44"/>
      <c r="IU44"/>
      <c r="IV44"/>
    </row>
    <row r="45" spans="1:256" s="2" customFormat="1" ht="18.75" customHeight="1">
      <c r="A45" s="4"/>
      <c r="B45" s="4"/>
      <c r="C45" s="4"/>
      <c r="D45" s="4"/>
      <c r="E45" s="31" t="s">
        <v>67</v>
      </c>
      <c r="F45" s="9" t="s">
        <v>68</v>
      </c>
      <c r="G45" s="10"/>
      <c r="H45" s="11"/>
      <c r="I45" s="21">
        <f>I46+I48+I50</f>
        <v>224000</v>
      </c>
      <c r="J45" s="21">
        <f>J46+J48+J50</f>
        <v>250000</v>
      </c>
      <c r="K45" s="21">
        <f>K46+K48+K50</f>
        <v>97678</v>
      </c>
      <c r="L45" s="13">
        <f t="shared" si="1"/>
        <v>39.0712</v>
      </c>
      <c r="M45" s="1"/>
      <c r="IT45"/>
      <c r="IU45"/>
      <c r="IV45"/>
    </row>
    <row r="46" spans="1:256" s="2" customFormat="1" ht="33.75" customHeight="1">
      <c r="A46" s="4"/>
      <c r="B46" s="4"/>
      <c r="C46" s="4"/>
      <c r="D46" s="4"/>
      <c r="E46" s="72" t="s">
        <v>69</v>
      </c>
      <c r="F46" s="72"/>
      <c r="G46" s="14" t="s">
        <v>70</v>
      </c>
      <c r="H46" s="36"/>
      <c r="I46" s="16">
        <f>SUM(I47)</f>
        <v>30000</v>
      </c>
      <c r="J46" s="16">
        <f>SUM(J47)</f>
        <v>30000</v>
      </c>
      <c r="K46" s="16">
        <f>SUM(K47)</f>
        <v>0</v>
      </c>
      <c r="L46" s="24">
        <f t="shared" si="1"/>
        <v>0</v>
      </c>
      <c r="M46" s="1"/>
      <c r="IT46"/>
      <c r="IU46"/>
      <c r="IV46"/>
    </row>
    <row r="47" spans="1:256" s="2" customFormat="1" ht="15.75" customHeight="1">
      <c r="A47" s="4"/>
      <c r="B47" s="4"/>
      <c r="C47" s="4"/>
      <c r="D47" s="4"/>
      <c r="E47" s="73" t="s">
        <v>14</v>
      </c>
      <c r="F47" s="73"/>
      <c r="G47" s="73"/>
      <c r="H47" s="11" t="s">
        <v>15</v>
      </c>
      <c r="I47" s="18">
        <v>30000</v>
      </c>
      <c r="J47" s="18">
        <v>30000</v>
      </c>
      <c r="K47" s="19"/>
      <c r="L47" s="20">
        <f t="shared" si="1"/>
        <v>0</v>
      </c>
      <c r="M47" s="1"/>
      <c r="IT47"/>
      <c r="IU47"/>
      <c r="IV47"/>
    </row>
    <row r="48" spans="1:256" s="2" customFormat="1" ht="16.5" customHeight="1">
      <c r="A48" s="4"/>
      <c r="B48" s="4"/>
      <c r="C48" s="4"/>
      <c r="D48" s="4"/>
      <c r="E48" s="72" t="s">
        <v>71</v>
      </c>
      <c r="F48" s="72"/>
      <c r="G48" s="14" t="s">
        <v>72</v>
      </c>
      <c r="H48" s="36"/>
      <c r="I48" s="16">
        <f>SUM(I49)</f>
        <v>35000</v>
      </c>
      <c r="J48" s="16">
        <f>SUM(J49)</f>
        <v>61000</v>
      </c>
      <c r="K48" s="16">
        <f>SUM(K49)</f>
        <v>15950</v>
      </c>
      <c r="L48" s="24">
        <f t="shared" si="1"/>
        <v>26.14754098360656</v>
      </c>
      <c r="M48" s="1"/>
      <c r="IT48"/>
      <c r="IU48"/>
      <c r="IV48"/>
    </row>
    <row r="49" spans="1:256" s="2" customFormat="1" ht="15" customHeight="1">
      <c r="A49" s="4"/>
      <c r="B49" s="4"/>
      <c r="C49" s="4"/>
      <c r="D49" s="4"/>
      <c r="E49" s="73" t="s">
        <v>14</v>
      </c>
      <c r="F49" s="73"/>
      <c r="G49" s="73"/>
      <c r="H49" s="11" t="s">
        <v>15</v>
      </c>
      <c r="I49" s="18">
        <v>35000</v>
      </c>
      <c r="J49" s="18">
        <v>61000</v>
      </c>
      <c r="K49" s="18">
        <v>15950</v>
      </c>
      <c r="L49" s="20">
        <f t="shared" si="1"/>
        <v>26.14754098360656</v>
      </c>
      <c r="M49" s="1"/>
      <c r="IT49"/>
      <c r="IU49"/>
      <c r="IV49"/>
    </row>
    <row r="50" spans="1:256" s="2" customFormat="1" ht="15.75" customHeight="1">
      <c r="A50" s="4"/>
      <c r="B50" s="4"/>
      <c r="C50" s="4"/>
      <c r="D50" s="4"/>
      <c r="E50" s="72" t="s">
        <v>73</v>
      </c>
      <c r="F50" s="72"/>
      <c r="G50" s="14" t="s">
        <v>74</v>
      </c>
      <c r="H50" s="36"/>
      <c r="I50" s="16">
        <f>SUM(I51:I60)</f>
        <v>159000</v>
      </c>
      <c r="J50" s="16">
        <f>SUM(J51:J60)</f>
        <v>159000</v>
      </c>
      <c r="K50" s="16">
        <f>SUM(K51:K60)</f>
        <v>81728</v>
      </c>
      <c r="L50" s="24">
        <f t="shared" si="1"/>
        <v>51.401257861635216</v>
      </c>
      <c r="M50" s="1"/>
      <c r="IT50"/>
      <c r="IU50"/>
      <c r="IV50"/>
    </row>
    <row r="51" spans="1:256" s="2" customFormat="1" ht="15.75" customHeight="1">
      <c r="A51" s="4"/>
      <c r="B51" s="4"/>
      <c r="C51" s="4"/>
      <c r="D51" s="4"/>
      <c r="E51" s="73" t="s">
        <v>34</v>
      </c>
      <c r="F51" s="73"/>
      <c r="G51" s="73"/>
      <c r="H51" s="11" t="s">
        <v>35</v>
      </c>
      <c r="I51" s="26">
        <v>40455</v>
      </c>
      <c r="J51" s="26">
        <v>40455</v>
      </c>
      <c r="K51" s="26">
        <v>18744</v>
      </c>
      <c r="L51" s="20">
        <f t="shared" si="1"/>
        <v>46.33296255098258</v>
      </c>
      <c r="M51" s="1"/>
      <c r="IT51"/>
      <c r="IU51"/>
      <c r="IV51"/>
    </row>
    <row r="52" spans="1:256" s="2" customFormat="1" ht="14.25" customHeight="1">
      <c r="A52" s="4"/>
      <c r="B52" s="4"/>
      <c r="C52" s="4"/>
      <c r="D52" s="4"/>
      <c r="E52" s="71" t="s">
        <v>75</v>
      </c>
      <c r="F52" s="71"/>
      <c r="G52" s="71"/>
      <c r="H52" s="11" t="s">
        <v>76</v>
      </c>
      <c r="I52" s="26">
        <v>71724</v>
      </c>
      <c r="J52" s="26">
        <v>71724</v>
      </c>
      <c r="K52" s="26">
        <v>36876</v>
      </c>
      <c r="L52" s="20">
        <f t="shared" si="1"/>
        <v>51.41375271875523</v>
      </c>
      <c r="M52" s="1"/>
      <c r="IT52"/>
      <c r="IU52"/>
      <c r="IV52"/>
    </row>
    <row r="53" spans="1:256" s="2" customFormat="1" ht="15.75" customHeight="1">
      <c r="A53" s="4"/>
      <c r="B53" s="4"/>
      <c r="C53" s="4"/>
      <c r="D53" s="4"/>
      <c r="E53" s="73" t="s">
        <v>36</v>
      </c>
      <c r="F53" s="73"/>
      <c r="G53" s="73"/>
      <c r="H53" s="11" t="s">
        <v>25</v>
      </c>
      <c r="I53" s="26">
        <v>9010</v>
      </c>
      <c r="J53" s="26">
        <v>9010</v>
      </c>
      <c r="K53" s="26">
        <v>8916</v>
      </c>
      <c r="L53" s="20">
        <f t="shared" si="1"/>
        <v>98.95671476137625</v>
      </c>
      <c r="M53" s="1"/>
      <c r="IT53"/>
      <c r="IU53"/>
      <c r="IV53"/>
    </row>
    <row r="54" spans="1:256" s="2" customFormat="1" ht="15.75" customHeight="1">
      <c r="A54" s="4"/>
      <c r="B54" s="4"/>
      <c r="C54" s="4"/>
      <c r="D54" s="4"/>
      <c r="E54" s="73" t="s">
        <v>26</v>
      </c>
      <c r="F54" s="73"/>
      <c r="G54" s="73"/>
      <c r="H54" s="11" t="s">
        <v>27</v>
      </c>
      <c r="I54" s="26">
        <v>21507</v>
      </c>
      <c r="J54" s="26">
        <v>21507</v>
      </c>
      <c r="K54" s="26">
        <v>11557</v>
      </c>
      <c r="L54" s="20">
        <f t="shared" si="1"/>
        <v>53.73599293253359</v>
      </c>
      <c r="M54" s="1"/>
      <c r="IT54"/>
      <c r="IU54"/>
      <c r="IV54"/>
    </row>
    <row r="55" spans="1:256" s="2" customFormat="1" ht="15" customHeight="1">
      <c r="A55" s="4"/>
      <c r="B55" s="4"/>
      <c r="C55" s="4"/>
      <c r="D55" s="4"/>
      <c r="E55" s="73" t="s">
        <v>28</v>
      </c>
      <c r="F55" s="73"/>
      <c r="G55" s="73"/>
      <c r="H55" s="11" t="s">
        <v>29</v>
      </c>
      <c r="I55" s="26">
        <v>2897</v>
      </c>
      <c r="J55" s="26">
        <v>2897</v>
      </c>
      <c r="K55" s="26">
        <v>1557</v>
      </c>
      <c r="L55" s="20">
        <f t="shared" si="1"/>
        <v>53.74525371073524</v>
      </c>
      <c r="M55" s="1"/>
      <c r="IT55"/>
      <c r="IU55"/>
      <c r="IV55"/>
    </row>
    <row r="56" spans="1:256" s="2" customFormat="1" ht="15.75" customHeight="1">
      <c r="A56" s="4"/>
      <c r="B56" s="4"/>
      <c r="C56" s="4"/>
      <c r="D56" s="4"/>
      <c r="E56" s="73" t="s">
        <v>37</v>
      </c>
      <c r="F56" s="73"/>
      <c r="G56" s="73"/>
      <c r="H56" s="11" t="s">
        <v>38</v>
      </c>
      <c r="I56" s="26">
        <v>3150</v>
      </c>
      <c r="J56" s="26">
        <v>3150</v>
      </c>
      <c r="K56" s="26">
        <v>1300</v>
      </c>
      <c r="L56" s="20">
        <f t="shared" si="1"/>
        <v>41.269841269841265</v>
      </c>
      <c r="M56" s="1"/>
      <c r="IT56"/>
      <c r="IU56"/>
      <c r="IV56"/>
    </row>
    <row r="57" spans="1:256" s="2" customFormat="1" ht="17.25" customHeight="1">
      <c r="A57" s="4"/>
      <c r="B57" s="4"/>
      <c r="C57" s="4"/>
      <c r="D57" s="4"/>
      <c r="E57" s="73" t="s">
        <v>39</v>
      </c>
      <c r="F57" s="73"/>
      <c r="G57" s="73"/>
      <c r="H57" s="11" t="s">
        <v>40</v>
      </c>
      <c r="I57" s="26">
        <v>1157</v>
      </c>
      <c r="J57" s="26">
        <v>1157</v>
      </c>
      <c r="K57" s="26">
        <v>50</v>
      </c>
      <c r="L57" s="20">
        <f t="shared" si="1"/>
        <v>4.32152117545376</v>
      </c>
      <c r="M57" s="1"/>
      <c r="IT57"/>
      <c r="IU57"/>
      <c r="IV57"/>
    </row>
    <row r="58" spans="1:256" s="2" customFormat="1" ht="18.75" customHeight="1">
      <c r="A58" s="4"/>
      <c r="B58" s="4"/>
      <c r="C58" s="4"/>
      <c r="D58" s="4"/>
      <c r="E58" s="73" t="s">
        <v>41</v>
      </c>
      <c r="F58" s="73"/>
      <c r="G58" s="73"/>
      <c r="H58" s="11" t="s">
        <v>42</v>
      </c>
      <c r="I58" s="26">
        <v>1000</v>
      </c>
      <c r="J58" s="26">
        <v>1000</v>
      </c>
      <c r="K58" s="26">
        <v>913</v>
      </c>
      <c r="L58" s="20">
        <f t="shared" si="1"/>
        <v>91.3</v>
      </c>
      <c r="M58" s="1"/>
      <c r="IT58"/>
      <c r="IU58"/>
      <c r="IV58"/>
    </row>
    <row r="59" spans="1:256" s="2" customFormat="1" ht="16.5" customHeight="1">
      <c r="A59" s="4"/>
      <c r="B59" s="4"/>
      <c r="C59" s="4"/>
      <c r="D59" s="4"/>
      <c r="E59" s="73" t="s">
        <v>14</v>
      </c>
      <c r="F59" s="73"/>
      <c r="G59" s="73"/>
      <c r="H59" s="11" t="s">
        <v>15</v>
      </c>
      <c r="I59" s="18">
        <v>1100</v>
      </c>
      <c r="J59" s="18">
        <v>1100</v>
      </c>
      <c r="K59" s="18">
        <v>1015</v>
      </c>
      <c r="L59" s="20">
        <f t="shared" si="1"/>
        <v>92.27272727272727</v>
      </c>
      <c r="M59" s="1"/>
      <c r="IT59"/>
      <c r="IU59"/>
      <c r="IV59"/>
    </row>
    <row r="60" spans="1:256" s="2" customFormat="1" ht="18.75" customHeight="1">
      <c r="A60" s="4"/>
      <c r="B60" s="4"/>
      <c r="C60" s="4"/>
      <c r="D60" s="4"/>
      <c r="E60" s="73" t="s">
        <v>77</v>
      </c>
      <c r="F60" s="73"/>
      <c r="G60" s="73"/>
      <c r="H60" s="11" t="s">
        <v>78</v>
      </c>
      <c r="I60" s="18">
        <v>7000</v>
      </c>
      <c r="J60" s="18">
        <v>7000</v>
      </c>
      <c r="K60" s="18">
        <v>800</v>
      </c>
      <c r="L60" s="20">
        <f t="shared" si="1"/>
        <v>11.428571428571429</v>
      </c>
      <c r="M60" s="1"/>
      <c r="IT60"/>
      <c r="IU60"/>
      <c r="IV60"/>
    </row>
    <row r="61" spans="1:256" s="2" customFormat="1" ht="17.25" customHeight="1">
      <c r="A61" s="4"/>
      <c r="B61" s="4"/>
      <c r="C61" s="4"/>
      <c r="D61" s="4"/>
      <c r="E61" s="37" t="s">
        <v>79</v>
      </c>
      <c r="F61" s="9" t="s">
        <v>80</v>
      </c>
      <c r="G61" s="9"/>
      <c r="H61" s="9"/>
      <c r="I61" s="38">
        <f>I62+I68+I73+I92+I101</f>
        <v>4373371</v>
      </c>
      <c r="J61" s="38">
        <f>J62+J68+J73+J92+J101</f>
        <v>4732951</v>
      </c>
      <c r="K61" s="38">
        <f>K62+K68+K73+K92+K101</f>
        <v>2446842</v>
      </c>
      <c r="L61" s="13">
        <f t="shared" si="1"/>
        <v>51.698020959862035</v>
      </c>
      <c r="M61" s="1"/>
      <c r="IT61"/>
      <c r="IU61"/>
      <c r="IV61"/>
    </row>
    <row r="62" spans="1:256" s="2" customFormat="1" ht="15.75" customHeight="1">
      <c r="A62" s="4"/>
      <c r="B62" s="4"/>
      <c r="C62" s="4"/>
      <c r="D62" s="4"/>
      <c r="E62" s="79" t="s">
        <v>81</v>
      </c>
      <c r="F62" s="79"/>
      <c r="G62" s="33" t="s">
        <v>82</v>
      </c>
      <c r="H62" s="40"/>
      <c r="I62" s="41">
        <f>SUM(I63:I67)</f>
        <v>197475</v>
      </c>
      <c r="J62" s="41">
        <f>SUM(J63:J67)</f>
        <v>197475</v>
      </c>
      <c r="K62" s="41">
        <f>SUM(K63:K67)</f>
        <v>103581</v>
      </c>
      <c r="L62" s="24">
        <f t="shared" si="1"/>
        <v>52.45271553361185</v>
      </c>
      <c r="M62" s="1"/>
      <c r="IT62"/>
      <c r="IU62"/>
      <c r="IV62"/>
    </row>
    <row r="63" spans="1:256" s="2" customFormat="1" ht="13.5" customHeight="1">
      <c r="A63" s="4"/>
      <c r="B63" s="4"/>
      <c r="C63" s="4"/>
      <c r="D63" s="4"/>
      <c r="E63" s="73" t="s">
        <v>34</v>
      </c>
      <c r="F63" s="73"/>
      <c r="G63" s="73"/>
      <c r="H63" s="11" t="s">
        <v>35</v>
      </c>
      <c r="I63" s="18">
        <v>149523</v>
      </c>
      <c r="J63" s="18">
        <v>149523</v>
      </c>
      <c r="K63" s="18">
        <v>72173</v>
      </c>
      <c r="L63" s="20">
        <f t="shared" si="1"/>
        <v>48.268828207031696</v>
      </c>
      <c r="M63" s="1"/>
      <c r="IT63"/>
      <c r="IU63"/>
      <c r="IV63"/>
    </row>
    <row r="64" spans="1:256" s="2" customFormat="1" ht="16.5" customHeight="1">
      <c r="A64" s="4"/>
      <c r="B64" s="4"/>
      <c r="C64" s="4"/>
      <c r="D64" s="4"/>
      <c r="E64" s="73" t="s">
        <v>36</v>
      </c>
      <c r="F64" s="73"/>
      <c r="G64" s="73"/>
      <c r="H64" s="11" t="s">
        <v>25</v>
      </c>
      <c r="I64" s="42">
        <v>11858</v>
      </c>
      <c r="J64" s="42">
        <v>11858</v>
      </c>
      <c r="K64" s="42">
        <v>11649</v>
      </c>
      <c r="L64" s="20">
        <f t="shared" si="1"/>
        <v>98.23747680890537</v>
      </c>
      <c r="M64" s="1"/>
      <c r="IT64"/>
      <c r="IU64"/>
      <c r="IV64"/>
    </row>
    <row r="65" spans="1:256" s="2" customFormat="1" ht="16.5" customHeight="1">
      <c r="A65" s="4"/>
      <c r="B65" s="4"/>
      <c r="C65" s="4"/>
      <c r="D65" s="4"/>
      <c r="E65" s="73" t="s">
        <v>26</v>
      </c>
      <c r="F65" s="73"/>
      <c r="G65" s="73"/>
      <c r="H65" s="11" t="s">
        <v>27</v>
      </c>
      <c r="I65" s="42">
        <v>27209</v>
      </c>
      <c r="J65" s="42">
        <v>27209</v>
      </c>
      <c r="K65" s="42">
        <v>13962</v>
      </c>
      <c r="L65" s="20">
        <f t="shared" si="1"/>
        <v>51.31390348781654</v>
      </c>
      <c r="M65" s="1"/>
      <c r="IT65"/>
      <c r="IU65"/>
      <c r="IV65"/>
    </row>
    <row r="66" spans="1:256" s="2" customFormat="1" ht="16.5" customHeight="1">
      <c r="A66" s="4"/>
      <c r="B66" s="4"/>
      <c r="C66" s="4"/>
      <c r="D66" s="4"/>
      <c r="E66" s="73" t="s">
        <v>28</v>
      </c>
      <c r="F66" s="73"/>
      <c r="G66" s="73"/>
      <c r="H66" s="11" t="s">
        <v>29</v>
      </c>
      <c r="I66" s="42">
        <v>3869</v>
      </c>
      <c r="J66" s="42">
        <v>3869</v>
      </c>
      <c r="K66" s="42">
        <v>2035</v>
      </c>
      <c r="L66" s="20">
        <f t="shared" si="1"/>
        <v>52.597570431636086</v>
      </c>
      <c r="M66" s="1"/>
      <c r="IT66"/>
      <c r="IU66"/>
      <c r="IV66"/>
    </row>
    <row r="67" spans="1:256" s="2" customFormat="1" ht="16.5" customHeight="1">
      <c r="A67" s="4"/>
      <c r="B67" s="4"/>
      <c r="C67" s="4"/>
      <c r="D67" s="4"/>
      <c r="E67" s="80" t="s">
        <v>37</v>
      </c>
      <c r="F67" s="80"/>
      <c r="G67" s="80"/>
      <c r="H67" s="7">
        <v>4440</v>
      </c>
      <c r="I67" s="42">
        <v>5016</v>
      </c>
      <c r="J67" s="42">
        <v>5016</v>
      </c>
      <c r="K67" s="4">
        <v>3762</v>
      </c>
      <c r="L67" s="20">
        <f t="shared" si="1"/>
        <v>75</v>
      </c>
      <c r="M67" s="1"/>
      <c r="IT67"/>
      <c r="IU67"/>
      <c r="IV67"/>
    </row>
    <row r="68" spans="1:256" s="2" customFormat="1" ht="17.25" customHeight="1">
      <c r="A68" s="4"/>
      <c r="B68" s="4"/>
      <c r="C68" s="4"/>
      <c r="D68" s="4"/>
      <c r="E68" s="79" t="s">
        <v>83</v>
      </c>
      <c r="F68" s="79"/>
      <c r="G68" s="33" t="s">
        <v>84</v>
      </c>
      <c r="H68" s="11"/>
      <c r="I68" s="41">
        <f>SUM(I69:I72)</f>
        <v>150159</v>
      </c>
      <c r="J68" s="41">
        <f>SUM(J69:J72)</f>
        <v>150159</v>
      </c>
      <c r="K68" s="41">
        <f>SUM(K69:K72)</f>
        <v>70937</v>
      </c>
      <c r="L68" s="24">
        <f t="shared" si="1"/>
        <v>47.241257600277045</v>
      </c>
      <c r="M68" s="1"/>
      <c r="IT68"/>
      <c r="IU68"/>
      <c r="IV68"/>
    </row>
    <row r="69" spans="1:256" s="2" customFormat="1" ht="15.75" customHeight="1">
      <c r="A69" s="4"/>
      <c r="B69" s="4"/>
      <c r="C69" s="4"/>
      <c r="D69" s="4"/>
      <c r="E69" s="73" t="s">
        <v>39</v>
      </c>
      <c r="F69" s="73"/>
      <c r="G69" s="73"/>
      <c r="H69" s="11" t="s">
        <v>40</v>
      </c>
      <c r="I69" s="43">
        <v>1051</v>
      </c>
      <c r="J69" s="43">
        <v>1051</v>
      </c>
      <c r="K69" s="43"/>
      <c r="L69" s="20">
        <f t="shared" si="1"/>
        <v>0</v>
      </c>
      <c r="M69" s="1"/>
      <c r="IT69"/>
      <c r="IU69"/>
      <c r="IV69"/>
    </row>
    <row r="70" spans="1:256" s="2" customFormat="1" ht="15.75" customHeight="1">
      <c r="A70" s="4"/>
      <c r="B70" s="4"/>
      <c r="C70" s="4"/>
      <c r="D70" s="4"/>
      <c r="E70" s="73" t="s">
        <v>41</v>
      </c>
      <c r="F70" s="73"/>
      <c r="G70" s="73"/>
      <c r="H70" s="11" t="s">
        <v>42</v>
      </c>
      <c r="I70" s="43">
        <v>12607</v>
      </c>
      <c r="J70" s="43">
        <v>12607</v>
      </c>
      <c r="K70" s="43">
        <v>4031</v>
      </c>
      <c r="L70" s="20">
        <f t="shared" si="1"/>
        <v>31.974299992067902</v>
      </c>
      <c r="M70" s="1"/>
      <c r="IT70"/>
      <c r="IU70"/>
      <c r="IV70"/>
    </row>
    <row r="71" spans="1:256" s="2" customFormat="1" ht="15.75" customHeight="1">
      <c r="A71" s="4"/>
      <c r="B71" s="4"/>
      <c r="C71" s="4"/>
      <c r="D71" s="4"/>
      <c r="E71" s="73" t="s">
        <v>14</v>
      </c>
      <c r="F71" s="73"/>
      <c r="G71" s="73"/>
      <c r="H71" s="11" t="s">
        <v>15</v>
      </c>
      <c r="I71" s="43">
        <v>10611</v>
      </c>
      <c r="J71" s="43">
        <v>10611</v>
      </c>
      <c r="K71" s="43">
        <v>4657</v>
      </c>
      <c r="L71" s="20">
        <f aca="true" t="shared" si="2" ref="L71:L102">K71/J71*100</f>
        <v>43.88841767976628</v>
      </c>
      <c r="M71" s="1"/>
      <c r="IT71"/>
      <c r="IU71"/>
      <c r="IV71"/>
    </row>
    <row r="72" spans="1:256" s="2" customFormat="1" ht="15.75" customHeight="1">
      <c r="A72" s="4"/>
      <c r="B72" s="4"/>
      <c r="C72" s="4"/>
      <c r="D72" s="4"/>
      <c r="E72" s="73" t="s">
        <v>20</v>
      </c>
      <c r="F72" s="73"/>
      <c r="G72" s="73"/>
      <c r="H72" s="11" t="s">
        <v>21</v>
      </c>
      <c r="I72" s="43">
        <v>125890</v>
      </c>
      <c r="J72" s="43">
        <v>125890</v>
      </c>
      <c r="K72" s="43">
        <v>62249</v>
      </c>
      <c r="L72" s="20">
        <f t="shared" si="2"/>
        <v>49.447136388910955</v>
      </c>
      <c r="M72" s="1"/>
      <c r="IT72"/>
      <c r="IU72"/>
      <c r="IV72"/>
    </row>
    <row r="73" spans="1:256" s="2" customFormat="1" ht="17.25" customHeight="1">
      <c r="A73" s="4"/>
      <c r="B73" s="4"/>
      <c r="C73" s="4"/>
      <c r="D73" s="4"/>
      <c r="E73" s="79" t="s">
        <v>85</v>
      </c>
      <c r="F73" s="79"/>
      <c r="G73" s="33" t="s">
        <v>86</v>
      </c>
      <c r="H73" s="14"/>
      <c r="I73" s="41">
        <f>SUM(I74:I91)</f>
        <v>3993537</v>
      </c>
      <c r="J73" s="41">
        <f>SUM(J74:J91)</f>
        <v>4353117</v>
      </c>
      <c r="K73" s="41">
        <f>SUM(K74:K91)</f>
        <v>2257153</v>
      </c>
      <c r="L73" s="24">
        <f t="shared" si="2"/>
        <v>51.851420487894075</v>
      </c>
      <c r="M73" s="1"/>
      <c r="IT73"/>
      <c r="IU73"/>
      <c r="IV73"/>
    </row>
    <row r="74" spans="1:256" s="2" customFormat="1" ht="14.25" customHeight="1">
      <c r="A74" s="4"/>
      <c r="B74" s="4"/>
      <c r="C74" s="4"/>
      <c r="D74" s="4"/>
      <c r="E74" s="73" t="s">
        <v>34</v>
      </c>
      <c r="F74" s="73"/>
      <c r="G74" s="73"/>
      <c r="H74" s="11" t="s">
        <v>35</v>
      </c>
      <c r="I74" s="43">
        <v>2198651</v>
      </c>
      <c r="J74" s="43">
        <v>2198651</v>
      </c>
      <c r="K74" s="43">
        <v>1056649</v>
      </c>
      <c r="L74" s="20">
        <f t="shared" si="2"/>
        <v>48.05896888592141</v>
      </c>
      <c r="M74" s="1"/>
      <c r="IT74"/>
      <c r="IU74"/>
      <c r="IV74"/>
    </row>
    <row r="75" spans="1:256" s="2" customFormat="1" ht="15.75" customHeight="1">
      <c r="A75" s="4"/>
      <c r="B75" s="4"/>
      <c r="C75" s="4"/>
      <c r="D75" s="4"/>
      <c r="E75" s="73" t="s">
        <v>36</v>
      </c>
      <c r="F75" s="73"/>
      <c r="G75" s="73"/>
      <c r="H75" s="11" t="s">
        <v>25</v>
      </c>
      <c r="I75" s="43">
        <v>160117</v>
      </c>
      <c r="J75" s="43">
        <v>160117</v>
      </c>
      <c r="K75" s="43">
        <v>157253</v>
      </c>
      <c r="L75" s="20">
        <f t="shared" si="2"/>
        <v>98.21130798103887</v>
      </c>
      <c r="M75" s="1"/>
      <c r="IT75"/>
      <c r="IU75"/>
      <c r="IV75"/>
    </row>
    <row r="76" spans="1:256" s="2" customFormat="1" ht="15.75" customHeight="1">
      <c r="A76" s="4"/>
      <c r="B76" s="4"/>
      <c r="C76" s="4"/>
      <c r="D76" s="4"/>
      <c r="E76" s="73" t="s">
        <v>26</v>
      </c>
      <c r="F76" s="73"/>
      <c r="G76" s="73"/>
      <c r="H76" s="11" t="s">
        <v>27</v>
      </c>
      <c r="I76" s="43">
        <v>389247</v>
      </c>
      <c r="J76" s="43">
        <v>389247</v>
      </c>
      <c r="K76" s="43">
        <v>174599</v>
      </c>
      <c r="L76" s="20">
        <f t="shared" si="2"/>
        <v>44.855580132923315</v>
      </c>
      <c r="M76" s="1"/>
      <c r="IT76"/>
      <c r="IU76"/>
      <c r="IV76"/>
    </row>
    <row r="77" spans="1:256" s="2" customFormat="1" ht="15.75" customHeight="1">
      <c r="A77" s="4"/>
      <c r="B77" s="4"/>
      <c r="C77" s="4"/>
      <c r="D77" s="4"/>
      <c r="E77" s="73" t="s">
        <v>28</v>
      </c>
      <c r="F77" s="73"/>
      <c r="G77" s="73"/>
      <c r="H77" s="11" t="s">
        <v>29</v>
      </c>
      <c r="I77" s="43">
        <v>60411</v>
      </c>
      <c r="J77" s="43">
        <v>60411</v>
      </c>
      <c r="K77" s="43">
        <v>26354</v>
      </c>
      <c r="L77" s="20">
        <f t="shared" si="2"/>
        <v>43.624505470857954</v>
      </c>
      <c r="M77" s="1"/>
      <c r="IT77"/>
      <c r="IU77"/>
      <c r="IV77"/>
    </row>
    <row r="78" spans="1:256" s="2" customFormat="1" ht="15.75" customHeight="1">
      <c r="A78" s="4"/>
      <c r="B78" s="4"/>
      <c r="C78" s="4"/>
      <c r="D78" s="4"/>
      <c r="E78" s="73" t="s">
        <v>87</v>
      </c>
      <c r="F78" s="73"/>
      <c r="G78" s="73"/>
      <c r="H78" s="11" t="s">
        <v>88</v>
      </c>
      <c r="I78" s="43">
        <v>5000</v>
      </c>
      <c r="J78" s="43">
        <v>8250</v>
      </c>
      <c r="K78" s="43">
        <v>6907</v>
      </c>
      <c r="L78" s="20">
        <f t="shared" si="2"/>
        <v>83.72121212121212</v>
      </c>
      <c r="M78" s="1"/>
      <c r="IT78"/>
      <c r="IU78"/>
      <c r="IV78"/>
    </row>
    <row r="79" spans="1:256" s="2" customFormat="1" ht="15.75" customHeight="1">
      <c r="A79" s="4"/>
      <c r="B79" s="4"/>
      <c r="C79" s="4"/>
      <c r="D79" s="4"/>
      <c r="E79" s="68" t="s">
        <v>89</v>
      </c>
      <c r="F79" s="69"/>
      <c r="G79" s="70"/>
      <c r="H79" s="11" t="s">
        <v>90</v>
      </c>
      <c r="I79" s="43"/>
      <c r="J79" s="43">
        <v>8242</v>
      </c>
      <c r="K79" s="43">
        <v>3732</v>
      </c>
      <c r="L79" s="20">
        <f t="shared" si="2"/>
        <v>45.28027177869449</v>
      </c>
      <c r="M79" s="1"/>
      <c r="IT79"/>
      <c r="IU79"/>
      <c r="IV79"/>
    </row>
    <row r="80" spans="1:256" s="2" customFormat="1" ht="15.75" customHeight="1">
      <c r="A80" s="4"/>
      <c r="B80" s="4"/>
      <c r="C80" s="4"/>
      <c r="D80" s="4"/>
      <c r="E80" s="73" t="s">
        <v>37</v>
      </c>
      <c r="F80" s="73"/>
      <c r="G80" s="73"/>
      <c r="H80" s="11" t="s">
        <v>38</v>
      </c>
      <c r="I80" s="43">
        <v>51600</v>
      </c>
      <c r="J80" s="43">
        <v>51600</v>
      </c>
      <c r="K80" s="43">
        <v>38700</v>
      </c>
      <c r="L80" s="20">
        <f t="shared" si="2"/>
        <v>75</v>
      </c>
      <c r="M80" s="1"/>
      <c r="IT80"/>
      <c r="IU80"/>
      <c r="IV80"/>
    </row>
    <row r="81" spans="1:256" s="2" customFormat="1" ht="15.75" customHeight="1">
      <c r="A81" s="4"/>
      <c r="B81" s="4"/>
      <c r="C81" s="4"/>
      <c r="D81" s="4"/>
      <c r="E81" s="73" t="s">
        <v>39</v>
      </c>
      <c r="F81" s="73"/>
      <c r="G81" s="73"/>
      <c r="H81" s="11" t="s">
        <v>40</v>
      </c>
      <c r="I81" s="43">
        <v>27400</v>
      </c>
      <c r="J81" s="43">
        <v>29900</v>
      </c>
      <c r="K81" s="43">
        <v>12250</v>
      </c>
      <c r="L81" s="20">
        <f t="shared" si="2"/>
        <v>40.96989966555184</v>
      </c>
      <c r="M81" s="1"/>
      <c r="IT81"/>
      <c r="IU81"/>
      <c r="IV81"/>
    </row>
    <row r="82" spans="1:256" s="2" customFormat="1" ht="15.75" customHeight="1">
      <c r="A82" s="4"/>
      <c r="B82" s="4"/>
      <c r="C82" s="4"/>
      <c r="D82" s="4"/>
      <c r="E82" s="73" t="s">
        <v>41</v>
      </c>
      <c r="F82" s="73"/>
      <c r="G82" s="73"/>
      <c r="H82" s="11" t="s">
        <v>42</v>
      </c>
      <c r="I82" s="43">
        <v>376150</v>
      </c>
      <c r="J82" s="43">
        <v>509403</v>
      </c>
      <c r="K82" s="43">
        <v>301669</v>
      </c>
      <c r="L82" s="20">
        <f t="shared" si="2"/>
        <v>59.220106673890804</v>
      </c>
      <c r="M82" s="1"/>
      <c r="IT82"/>
      <c r="IU82"/>
      <c r="IV82"/>
    </row>
    <row r="83" spans="1:256" s="2" customFormat="1" ht="12.75" customHeight="1">
      <c r="A83" s="4"/>
      <c r="B83" s="4"/>
      <c r="C83" s="4"/>
      <c r="D83" s="4"/>
      <c r="E83" s="73" t="s">
        <v>43</v>
      </c>
      <c r="F83" s="73"/>
      <c r="G83" s="73"/>
      <c r="H83" s="11" t="s">
        <v>44</v>
      </c>
      <c r="I83" s="43">
        <v>90125</v>
      </c>
      <c r="J83" s="43">
        <v>110125</v>
      </c>
      <c r="K83" s="43">
        <v>63479</v>
      </c>
      <c r="L83" s="20">
        <f t="shared" si="2"/>
        <v>57.64267877412031</v>
      </c>
      <c r="M83" s="1"/>
      <c r="IT83"/>
      <c r="IU83"/>
      <c r="IV83"/>
    </row>
    <row r="84" spans="1:256" s="2" customFormat="1" ht="15.75" customHeight="1">
      <c r="A84" s="4"/>
      <c r="B84" s="4"/>
      <c r="C84" s="4"/>
      <c r="D84" s="4"/>
      <c r="E84" s="73" t="s">
        <v>45</v>
      </c>
      <c r="F84" s="73"/>
      <c r="G84" s="73"/>
      <c r="H84" s="11" t="s">
        <v>46</v>
      </c>
      <c r="I84" s="43">
        <v>11330</v>
      </c>
      <c r="J84" s="43">
        <v>13794</v>
      </c>
      <c r="K84" s="43">
        <v>6084</v>
      </c>
      <c r="L84" s="20">
        <f t="shared" si="2"/>
        <v>44.10613310134841</v>
      </c>
      <c r="M84" s="1"/>
      <c r="IT84"/>
      <c r="IU84"/>
      <c r="IV84"/>
    </row>
    <row r="85" spans="1:256" s="2" customFormat="1" ht="17.25" customHeight="1">
      <c r="A85" s="4"/>
      <c r="B85" s="4"/>
      <c r="C85" s="4"/>
      <c r="D85" s="4"/>
      <c r="E85" s="73" t="s">
        <v>14</v>
      </c>
      <c r="F85" s="73"/>
      <c r="G85" s="73"/>
      <c r="H85" s="11" t="s">
        <v>15</v>
      </c>
      <c r="I85" s="43">
        <v>553436</v>
      </c>
      <c r="J85" s="43">
        <v>725323</v>
      </c>
      <c r="K85" s="43">
        <v>362457</v>
      </c>
      <c r="L85" s="20">
        <f t="shared" si="2"/>
        <v>49.971805664510846</v>
      </c>
      <c r="M85" s="1"/>
      <c r="IT85"/>
      <c r="IU85"/>
      <c r="IV85"/>
    </row>
    <row r="86" spans="1:256" s="2" customFormat="1" ht="15.75" customHeight="1">
      <c r="A86" s="4"/>
      <c r="B86" s="4"/>
      <c r="C86" s="4"/>
      <c r="D86" s="4"/>
      <c r="E86" s="68" t="s">
        <v>91</v>
      </c>
      <c r="F86" s="69"/>
      <c r="G86" s="70"/>
      <c r="H86" s="11" t="s">
        <v>92</v>
      </c>
      <c r="I86" s="43"/>
      <c r="J86" s="43">
        <v>8326</v>
      </c>
      <c r="K86" s="43">
        <v>992</v>
      </c>
      <c r="L86" s="20">
        <f t="shared" si="2"/>
        <v>11.914484746576989</v>
      </c>
      <c r="M86" s="1"/>
      <c r="IT86"/>
      <c r="IU86"/>
      <c r="IV86"/>
    </row>
    <row r="87" spans="1:256" s="2" customFormat="1" ht="17.25" customHeight="1">
      <c r="A87" s="4"/>
      <c r="B87" s="4"/>
      <c r="C87" s="4"/>
      <c r="D87" s="4"/>
      <c r="E87" s="73" t="s">
        <v>47</v>
      </c>
      <c r="F87" s="73"/>
      <c r="G87" s="73"/>
      <c r="H87" s="11" t="s">
        <v>48</v>
      </c>
      <c r="I87" s="43">
        <v>600</v>
      </c>
      <c r="J87" s="43">
        <v>616</v>
      </c>
      <c r="K87" s="43">
        <v>310</v>
      </c>
      <c r="L87" s="20">
        <f t="shared" si="2"/>
        <v>50.324675324675326</v>
      </c>
      <c r="M87" s="1"/>
      <c r="IT87"/>
      <c r="IU87"/>
      <c r="IV87"/>
    </row>
    <row r="88" spans="1:256" s="2" customFormat="1" ht="15.75" customHeight="1">
      <c r="A88" s="4"/>
      <c r="B88" s="4"/>
      <c r="C88" s="4"/>
      <c r="D88" s="4"/>
      <c r="E88" s="73" t="s">
        <v>49</v>
      </c>
      <c r="F88" s="73"/>
      <c r="G88" s="73"/>
      <c r="H88" s="11" t="s">
        <v>50</v>
      </c>
      <c r="I88" s="43">
        <v>18000</v>
      </c>
      <c r="J88" s="43">
        <v>18000</v>
      </c>
      <c r="K88" s="43">
        <v>6565</v>
      </c>
      <c r="L88" s="20">
        <f t="shared" si="2"/>
        <v>36.47222222222222</v>
      </c>
      <c r="M88" s="1"/>
      <c r="IT88"/>
      <c r="IU88"/>
      <c r="IV88"/>
    </row>
    <row r="89" spans="1:256" s="2" customFormat="1" ht="18" customHeight="1">
      <c r="A89" s="4"/>
      <c r="B89" s="4"/>
      <c r="C89" s="4"/>
      <c r="D89" s="4"/>
      <c r="E89" s="73" t="s">
        <v>20</v>
      </c>
      <c r="F89" s="73"/>
      <c r="G89" s="73"/>
      <c r="H89" s="11" t="s">
        <v>21</v>
      </c>
      <c r="I89" s="43">
        <v>40850</v>
      </c>
      <c r="J89" s="43">
        <v>40850</v>
      </c>
      <c r="K89" s="43">
        <v>20415</v>
      </c>
      <c r="L89" s="20">
        <f t="shared" si="2"/>
        <v>49.975520195838435</v>
      </c>
      <c r="M89" s="1"/>
      <c r="IT89"/>
      <c r="IU89"/>
      <c r="IV89"/>
    </row>
    <row r="90" spans="1:256" s="2" customFormat="1" ht="18.75" customHeight="1">
      <c r="A90" s="4"/>
      <c r="B90" s="4"/>
      <c r="C90" s="4"/>
      <c r="D90" s="4"/>
      <c r="E90" s="73" t="s">
        <v>93</v>
      </c>
      <c r="F90" s="73"/>
      <c r="G90" s="73"/>
      <c r="H90" s="11" t="s">
        <v>94</v>
      </c>
      <c r="I90" s="43">
        <v>620</v>
      </c>
      <c r="J90" s="43">
        <v>620</v>
      </c>
      <c r="K90" s="43">
        <v>308</v>
      </c>
      <c r="L90" s="20">
        <f t="shared" si="2"/>
        <v>49.67741935483871</v>
      </c>
      <c r="M90" s="1"/>
      <c r="IT90"/>
      <c r="IU90"/>
      <c r="IV90"/>
    </row>
    <row r="91" spans="1:256" s="2" customFormat="1" ht="17.25" customHeight="1">
      <c r="A91" s="4"/>
      <c r="B91" s="4"/>
      <c r="C91" s="4"/>
      <c r="D91" s="4"/>
      <c r="E91" s="73" t="s">
        <v>77</v>
      </c>
      <c r="F91" s="73"/>
      <c r="G91" s="73"/>
      <c r="H91" s="11" t="s">
        <v>78</v>
      </c>
      <c r="I91" s="43">
        <v>10000</v>
      </c>
      <c r="J91" s="43">
        <v>19642</v>
      </c>
      <c r="K91" s="43">
        <v>18430</v>
      </c>
      <c r="L91" s="20">
        <f t="shared" si="2"/>
        <v>93.8295489257713</v>
      </c>
      <c r="M91" s="1"/>
      <c r="IT91"/>
      <c r="IU91"/>
      <c r="IV91"/>
    </row>
    <row r="92" spans="1:256" s="2" customFormat="1" ht="15.75" customHeight="1">
      <c r="A92" s="4"/>
      <c r="B92" s="4"/>
      <c r="C92" s="4"/>
      <c r="D92" s="4"/>
      <c r="E92" s="79" t="s">
        <v>95</v>
      </c>
      <c r="F92" s="79"/>
      <c r="G92" s="33" t="s">
        <v>96</v>
      </c>
      <c r="H92" s="14"/>
      <c r="I92" s="41">
        <f>SUM(I93:I100)</f>
        <v>17200</v>
      </c>
      <c r="J92" s="41">
        <f>SUM(J93:J100)</f>
        <v>17200</v>
      </c>
      <c r="K92" s="41">
        <f>SUM(K93:K100)</f>
        <v>13778</v>
      </c>
      <c r="L92" s="24">
        <f t="shared" si="2"/>
        <v>80.1046511627907</v>
      </c>
      <c r="M92" s="1"/>
      <c r="IT92"/>
      <c r="IU92"/>
      <c r="IV92"/>
    </row>
    <row r="93" spans="1:256" s="2" customFormat="1" ht="14.25" customHeight="1">
      <c r="A93" s="4"/>
      <c r="B93" s="4"/>
      <c r="C93" s="4"/>
      <c r="D93" s="4"/>
      <c r="E93" s="76" t="s">
        <v>97</v>
      </c>
      <c r="F93" s="76"/>
      <c r="G93" s="76"/>
      <c r="H93" s="25" t="s">
        <v>35</v>
      </c>
      <c r="I93" s="42">
        <v>1360</v>
      </c>
      <c r="J93" s="42">
        <v>1360</v>
      </c>
      <c r="K93" s="26"/>
      <c r="L93" s="20">
        <f t="shared" si="2"/>
        <v>0</v>
      </c>
      <c r="M93" s="1"/>
      <c r="IT93"/>
      <c r="IU93"/>
      <c r="IV93"/>
    </row>
    <row r="94" spans="1:256" s="2" customFormat="1" ht="16.5" customHeight="1">
      <c r="A94" s="4"/>
      <c r="B94" s="4"/>
      <c r="C94" s="4"/>
      <c r="D94" s="4"/>
      <c r="E94" s="73" t="s">
        <v>26</v>
      </c>
      <c r="F94" s="73"/>
      <c r="G94" s="73"/>
      <c r="H94" s="25" t="s">
        <v>27</v>
      </c>
      <c r="I94" s="43">
        <v>1415</v>
      </c>
      <c r="J94" s="43">
        <v>1415</v>
      </c>
      <c r="K94" s="18">
        <v>1244</v>
      </c>
      <c r="L94" s="20">
        <f t="shared" si="2"/>
        <v>87.91519434628975</v>
      </c>
      <c r="M94" s="1"/>
      <c r="IT94"/>
      <c r="IU94"/>
      <c r="IV94"/>
    </row>
    <row r="95" spans="1:256" s="2" customFormat="1" ht="14.25" customHeight="1">
      <c r="A95" s="4"/>
      <c r="B95" s="4"/>
      <c r="C95" s="4"/>
      <c r="D95" s="4"/>
      <c r="E95" s="73" t="s">
        <v>28</v>
      </c>
      <c r="F95" s="73"/>
      <c r="G95" s="73"/>
      <c r="H95" s="25" t="s">
        <v>29</v>
      </c>
      <c r="I95" s="43">
        <v>209</v>
      </c>
      <c r="J95" s="43">
        <v>209</v>
      </c>
      <c r="K95" s="18">
        <v>185</v>
      </c>
      <c r="L95" s="20">
        <f t="shared" si="2"/>
        <v>88.51674641148325</v>
      </c>
      <c r="M95" s="1"/>
      <c r="IT95"/>
      <c r="IU95"/>
      <c r="IV95"/>
    </row>
    <row r="96" spans="1:256" s="2" customFormat="1" ht="14.25" customHeight="1">
      <c r="A96" s="4"/>
      <c r="B96" s="4"/>
      <c r="C96" s="4"/>
      <c r="D96" s="4"/>
      <c r="E96" s="68" t="s">
        <v>98</v>
      </c>
      <c r="F96" s="69"/>
      <c r="G96" s="70"/>
      <c r="H96" s="25" t="s">
        <v>88</v>
      </c>
      <c r="I96" s="43"/>
      <c r="J96" s="43">
        <v>6080</v>
      </c>
      <c r="K96" s="18">
        <v>6080</v>
      </c>
      <c r="L96" s="20">
        <f t="shared" si="2"/>
        <v>100</v>
      </c>
      <c r="M96" s="1"/>
      <c r="IT96"/>
      <c r="IU96"/>
      <c r="IV96"/>
    </row>
    <row r="97" spans="1:256" s="2" customFormat="1" ht="15" customHeight="1">
      <c r="A97" s="4"/>
      <c r="B97" s="4"/>
      <c r="C97" s="4"/>
      <c r="D97" s="4"/>
      <c r="E97" s="73" t="s">
        <v>41</v>
      </c>
      <c r="F97" s="73"/>
      <c r="G97" s="73"/>
      <c r="H97" s="25" t="s">
        <v>42</v>
      </c>
      <c r="I97" s="43">
        <v>2966</v>
      </c>
      <c r="J97" s="43">
        <v>1027</v>
      </c>
      <c r="K97" s="26">
        <v>1027</v>
      </c>
      <c r="L97" s="20">
        <f t="shared" si="2"/>
        <v>100</v>
      </c>
      <c r="M97" s="1"/>
      <c r="IT97"/>
      <c r="IU97"/>
      <c r="IV97"/>
    </row>
    <row r="98" spans="1:256" s="2" customFormat="1" ht="15.75" customHeight="1">
      <c r="A98" s="4"/>
      <c r="B98" s="4"/>
      <c r="C98" s="4"/>
      <c r="D98" s="4"/>
      <c r="E98" s="73" t="s">
        <v>20</v>
      </c>
      <c r="F98" s="73"/>
      <c r="G98" s="73"/>
      <c r="H98" s="25" t="s">
        <v>21</v>
      </c>
      <c r="I98" s="43">
        <v>1947</v>
      </c>
      <c r="J98" s="43">
        <v>1947</v>
      </c>
      <c r="K98" s="18">
        <v>1780</v>
      </c>
      <c r="L98" s="20">
        <f t="shared" si="2"/>
        <v>91.42270159219312</v>
      </c>
      <c r="M98" s="1"/>
      <c r="IT98"/>
      <c r="IU98"/>
      <c r="IV98"/>
    </row>
    <row r="99" spans="1:256" s="2" customFormat="1" ht="15.75" customHeight="1">
      <c r="A99" s="4"/>
      <c r="B99" s="4"/>
      <c r="C99" s="4"/>
      <c r="D99" s="4"/>
      <c r="E99" s="73" t="s">
        <v>14</v>
      </c>
      <c r="F99" s="73"/>
      <c r="G99" s="73"/>
      <c r="H99" s="25" t="s">
        <v>15</v>
      </c>
      <c r="I99" s="43">
        <v>9199</v>
      </c>
      <c r="J99" s="43">
        <v>4978</v>
      </c>
      <c r="K99" s="18">
        <v>3278</v>
      </c>
      <c r="L99" s="20">
        <f t="shared" si="2"/>
        <v>65.84973885094415</v>
      </c>
      <c r="M99" s="1"/>
      <c r="IT99"/>
      <c r="IU99"/>
      <c r="IV99"/>
    </row>
    <row r="100" spans="1:256" s="2" customFormat="1" ht="17.25" customHeight="1">
      <c r="A100" s="4"/>
      <c r="B100" s="4"/>
      <c r="C100" s="4"/>
      <c r="D100" s="4"/>
      <c r="E100" s="73" t="s">
        <v>39</v>
      </c>
      <c r="F100" s="73"/>
      <c r="G100" s="73"/>
      <c r="H100" s="25" t="s">
        <v>40</v>
      </c>
      <c r="I100" s="43">
        <v>104</v>
      </c>
      <c r="J100" s="43">
        <v>184</v>
      </c>
      <c r="K100" s="18">
        <v>184</v>
      </c>
      <c r="L100" s="20">
        <f t="shared" si="2"/>
        <v>100</v>
      </c>
      <c r="M100" s="1"/>
      <c r="IT100"/>
      <c r="IU100"/>
      <c r="IV100"/>
    </row>
    <row r="101" spans="1:256" s="2" customFormat="1" ht="15" customHeight="1">
      <c r="A101" s="4"/>
      <c r="B101" s="4"/>
      <c r="C101" s="4"/>
      <c r="D101" s="4"/>
      <c r="E101" s="79" t="s">
        <v>59</v>
      </c>
      <c r="F101" s="79"/>
      <c r="G101" s="33" t="s">
        <v>99</v>
      </c>
      <c r="H101" s="44"/>
      <c r="I101" s="41">
        <f>SUM(I102:I103)</f>
        <v>15000</v>
      </c>
      <c r="J101" s="41">
        <f>SUM(J102:J103)</f>
        <v>15000</v>
      </c>
      <c r="K101" s="41">
        <f>SUM(K102:K103)</f>
        <v>1393</v>
      </c>
      <c r="L101" s="24">
        <f t="shared" si="2"/>
        <v>9.286666666666667</v>
      </c>
      <c r="M101" s="1"/>
      <c r="IT101"/>
      <c r="IU101"/>
      <c r="IV101"/>
    </row>
    <row r="102" spans="1:256" s="2" customFormat="1" ht="15" customHeight="1">
      <c r="A102" s="4"/>
      <c r="B102" s="4"/>
      <c r="C102" s="4"/>
      <c r="D102" s="4"/>
      <c r="E102" s="73" t="s">
        <v>41</v>
      </c>
      <c r="F102" s="73"/>
      <c r="G102" s="73"/>
      <c r="H102" s="25" t="s">
        <v>42</v>
      </c>
      <c r="I102" s="42">
        <v>7000</v>
      </c>
      <c r="J102" s="42">
        <v>7000</v>
      </c>
      <c r="K102" s="42">
        <v>320</v>
      </c>
      <c r="L102" s="20">
        <f t="shared" si="2"/>
        <v>4.571428571428571</v>
      </c>
      <c r="M102" s="1"/>
      <c r="IT102"/>
      <c r="IU102"/>
      <c r="IV102"/>
    </row>
    <row r="103" spans="1:256" s="2" customFormat="1" ht="13.5" customHeight="1">
      <c r="A103" s="4"/>
      <c r="B103" s="4"/>
      <c r="C103" s="4"/>
      <c r="D103" s="4"/>
      <c r="E103" s="73" t="s">
        <v>14</v>
      </c>
      <c r="F103" s="73"/>
      <c r="G103" s="73"/>
      <c r="H103" s="25" t="s">
        <v>15</v>
      </c>
      <c r="I103" s="43">
        <v>8000</v>
      </c>
      <c r="J103" s="43">
        <v>8000</v>
      </c>
      <c r="K103" s="43">
        <v>1073</v>
      </c>
      <c r="L103" s="20">
        <f aca="true" t="shared" si="3" ref="L103:L117">K103/J103*100</f>
        <v>13.4125</v>
      </c>
      <c r="M103" s="1"/>
      <c r="IT103"/>
      <c r="IU103"/>
      <c r="IV103"/>
    </row>
    <row r="104" spans="1:256" s="2" customFormat="1" ht="30.75" customHeight="1">
      <c r="A104" s="4"/>
      <c r="B104" s="4"/>
      <c r="C104" s="4"/>
      <c r="D104" s="4"/>
      <c r="E104" s="37" t="s">
        <v>100</v>
      </c>
      <c r="F104" s="9" t="s">
        <v>101</v>
      </c>
      <c r="G104" s="9"/>
      <c r="H104" s="9"/>
      <c r="I104" s="38">
        <f>I105+I123</f>
        <v>2708976</v>
      </c>
      <c r="J104" s="38">
        <f>J105+J123</f>
        <v>2869976</v>
      </c>
      <c r="K104" s="38">
        <f>K105+K123</f>
        <v>1793904</v>
      </c>
      <c r="L104" s="13">
        <f t="shared" si="3"/>
        <v>62.5058885509844</v>
      </c>
      <c r="M104" s="1"/>
      <c r="IT104"/>
      <c r="IU104"/>
      <c r="IV104"/>
    </row>
    <row r="105" spans="1:256" s="2" customFormat="1" ht="33" customHeight="1">
      <c r="A105" s="27"/>
      <c r="B105" s="27"/>
      <c r="C105" s="27"/>
      <c r="D105" s="27"/>
      <c r="E105" s="72" t="s">
        <v>102</v>
      </c>
      <c r="F105" s="72"/>
      <c r="G105" s="14" t="s">
        <v>103</v>
      </c>
      <c r="H105" s="36"/>
      <c r="I105" s="41">
        <f>SUM(I106:I122)</f>
        <v>2708576</v>
      </c>
      <c r="J105" s="41">
        <f>SUM(J106:J122)</f>
        <v>2869576</v>
      </c>
      <c r="K105" s="41">
        <f>SUM(K106:K122)</f>
        <v>1793904</v>
      </c>
      <c r="L105" s="24">
        <f t="shared" si="3"/>
        <v>62.51460146028543</v>
      </c>
      <c r="M105" s="1"/>
      <c r="IT105"/>
      <c r="IU105"/>
      <c r="IV105"/>
    </row>
    <row r="106" spans="1:256" s="2" customFormat="1" ht="27" customHeight="1">
      <c r="A106" s="4"/>
      <c r="B106" s="4"/>
      <c r="C106" s="4"/>
      <c r="D106" s="4"/>
      <c r="E106" s="81" t="s">
        <v>104</v>
      </c>
      <c r="F106" s="81"/>
      <c r="G106" s="81"/>
      <c r="H106" s="7">
        <v>4050</v>
      </c>
      <c r="I106" s="43">
        <v>1656013</v>
      </c>
      <c r="J106" s="43">
        <v>1656013</v>
      </c>
      <c r="K106" s="43">
        <v>788908</v>
      </c>
      <c r="L106" s="20">
        <f t="shared" si="3"/>
        <v>47.638998003035</v>
      </c>
      <c r="M106" s="1"/>
      <c r="IT106"/>
      <c r="IU106"/>
      <c r="IV106"/>
    </row>
    <row r="107" spans="1:256" s="2" customFormat="1" ht="27" customHeight="1">
      <c r="A107" s="4"/>
      <c r="B107" s="4"/>
      <c r="C107" s="4"/>
      <c r="D107" s="4"/>
      <c r="E107" s="81" t="s">
        <v>105</v>
      </c>
      <c r="F107" s="81"/>
      <c r="G107" s="81"/>
      <c r="H107" s="7">
        <v>4070</v>
      </c>
      <c r="I107" s="43">
        <v>140290</v>
      </c>
      <c r="J107" s="43">
        <v>140290</v>
      </c>
      <c r="K107" s="43">
        <v>125998</v>
      </c>
      <c r="L107" s="20">
        <f t="shared" si="3"/>
        <v>89.81253118540167</v>
      </c>
      <c r="M107" s="1"/>
      <c r="IT107"/>
      <c r="IU107"/>
      <c r="IV107"/>
    </row>
    <row r="108" spans="1:256" s="2" customFormat="1" ht="27" customHeight="1">
      <c r="A108" s="4"/>
      <c r="B108" s="4"/>
      <c r="C108" s="4"/>
      <c r="D108" s="4"/>
      <c r="E108" s="81" t="s">
        <v>106</v>
      </c>
      <c r="F108" s="81"/>
      <c r="G108" s="81"/>
      <c r="H108" s="7">
        <v>4180</v>
      </c>
      <c r="I108" s="43">
        <v>134000</v>
      </c>
      <c r="J108" s="43">
        <v>134000</v>
      </c>
      <c r="K108" s="43">
        <v>117690</v>
      </c>
      <c r="L108" s="20">
        <f t="shared" si="3"/>
        <v>87.82835820895522</v>
      </c>
      <c r="M108" s="1"/>
      <c r="IT108"/>
      <c r="IU108"/>
      <c r="IV108"/>
    </row>
    <row r="109" spans="1:256" s="2" customFormat="1" ht="15.75" customHeight="1">
      <c r="A109" s="4"/>
      <c r="B109" s="4"/>
      <c r="C109" s="4"/>
      <c r="D109" s="4"/>
      <c r="E109" s="82" t="s">
        <v>39</v>
      </c>
      <c r="F109" s="82"/>
      <c r="G109" s="82"/>
      <c r="H109" s="7">
        <v>4410</v>
      </c>
      <c r="I109" s="43">
        <v>3000</v>
      </c>
      <c r="J109" s="43">
        <v>8000</v>
      </c>
      <c r="K109" s="4">
        <v>5335</v>
      </c>
      <c r="L109" s="20">
        <f t="shared" si="3"/>
        <v>66.6875</v>
      </c>
      <c r="M109" s="1"/>
      <c r="IT109"/>
      <c r="IU109"/>
      <c r="IV109"/>
    </row>
    <row r="110" spans="1:256" s="2" customFormat="1" ht="15.75" customHeight="1">
      <c r="A110" s="4"/>
      <c r="B110" s="4"/>
      <c r="C110" s="4"/>
      <c r="D110" s="4"/>
      <c r="E110" s="82" t="s">
        <v>41</v>
      </c>
      <c r="F110" s="82"/>
      <c r="G110" s="82"/>
      <c r="H110" s="7">
        <v>4210</v>
      </c>
      <c r="I110" s="43">
        <v>95000</v>
      </c>
      <c r="J110" s="43">
        <v>96000</v>
      </c>
      <c r="K110" s="4">
        <v>56763</v>
      </c>
      <c r="L110" s="20">
        <f t="shared" si="3"/>
        <v>59.128125</v>
      </c>
      <c r="M110" s="1"/>
      <c r="IT110"/>
      <c r="IU110"/>
      <c r="IV110"/>
    </row>
    <row r="111" spans="1:256" s="2" customFormat="1" ht="15.75" customHeight="1">
      <c r="A111" s="4"/>
      <c r="B111" s="4"/>
      <c r="C111" s="4"/>
      <c r="D111" s="4"/>
      <c r="E111" s="82" t="s">
        <v>107</v>
      </c>
      <c r="F111" s="82"/>
      <c r="G111" s="82"/>
      <c r="H111" s="7">
        <v>4220</v>
      </c>
      <c r="I111" s="43">
        <v>573</v>
      </c>
      <c r="J111" s="43">
        <v>573</v>
      </c>
      <c r="K111" s="4">
        <v>318</v>
      </c>
      <c r="L111" s="20">
        <f t="shared" si="3"/>
        <v>55.497382198952884</v>
      </c>
      <c r="M111" s="1"/>
      <c r="IT111"/>
      <c r="IU111"/>
      <c r="IV111"/>
    </row>
    <row r="112" spans="1:256" s="2" customFormat="1" ht="15.75" customHeight="1">
      <c r="A112" s="4"/>
      <c r="B112" s="4"/>
      <c r="C112" s="4"/>
      <c r="D112" s="4"/>
      <c r="E112" s="73" t="s">
        <v>108</v>
      </c>
      <c r="F112" s="73"/>
      <c r="G112" s="73"/>
      <c r="H112" s="11" t="s">
        <v>109</v>
      </c>
      <c r="I112" s="43">
        <v>1000</v>
      </c>
      <c r="J112" s="43">
        <v>1000</v>
      </c>
      <c r="K112" s="4"/>
      <c r="L112" s="20">
        <f t="shared" si="3"/>
        <v>0</v>
      </c>
      <c r="M112" s="1"/>
      <c r="IT112"/>
      <c r="IU112"/>
      <c r="IV112"/>
    </row>
    <row r="113" spans="1:256" s="2" customFormat="1" ht="15" customHeight="1">
      <c r="A113" s="4"/>
      <c r="B113" s="4"/>
      <c r="C113" s="4"/>
      <c r="D113" s="4"/>
      <c r="E113" s="82" t="s">
        <v>43</v>
      </c>
      <c r="F113" s="82"/>
      <c r="G113" s="82"/>
      <c r="H113" s="7">
        <v>4260</v>
      </c>
      <c r="I113" s="43">
        <v>48000</v>
      </c>
      <c r="J113" s="43">
        <v>48000</v>
      </c>
      <c r="K113" s="4">
        <v>25363</v>
      </c>
      <c r="L113" s="20">
        <f t="shared" si="3"/>
        <v>52.83958333333333</v>
      </c>
      <c r="M113" s="1"/>
      <c r="IT113"/>
      <c r="IU113"/>
      <c r="IV113"/>
    </row>
    <row r="114" spans="1:256" s="2" customFormat="1" ht="15" customHeight="1">
      <c r="A114" s="4"/>
      <c r="B114" s="4"/>
      <c r="C114" s="4"/>
      <c r="D114" s="4"/>
      <c r="E114" s="82" t="s">
        <v>45</v>
      </c>
      <c r="F114" s="82"/>
      <c r="G114" s="82"/>
      <c r="H114" s="7">
        <v>4270</v>
      </c>
      <c r="I114" s="43">
        <v>10000</v>
      </c>
      <c r="J114" s="43">
        <v>10000</v>
      </c>
      <c r="K114" s="4">
        <v>1462</v>
      </c>
      <c r="L114" s="20">
        <f t="shared" si="3"/>
        <v>14.62</v>
      </c>
      <c r="M114" s="1"/>
      <c r="IT114"/>
      <c r="IU114"/>
      <c r="IV114"/>
    </row>
    <row r="115" spans="1:256" s="2" customFormat="1" ht="15" customHeight="1">
      <c r="A115" s="4"/>
      <c r="B115" s="4"/>
      <c r="C115" s="4"/>
      <c r="D115" s="4"/>
      <c r="E115" s="73" t="s">
        <v>110</v>
      </c>
      <c r="F115" s="73"/>
      <c r="G115" s="73"/>
      <c r="H115" s="11" t="s">
        <v>111</v>
      </c>
      <c r="I115" s="43">
        <v>10000</v>
      </c>
      <c r="J115" s="43">
        <v>10000</v>
      </c>
      <c r="K115" s="4">
        <v>885</v>
      </c>
      <c r="L115" s="20">
        <f t="shared" si="3"/>
        <v>8.85</v>
      </c>
      <c r="M115" s="1"/>
      <c r="IT115"/>
      <c r="IU115"/>
      <c r="IV115"/>
    </row>
    <row r="116" spans="1:256" s="2" customFormat="1" ht="15.75" customHeight="1">
      <c r="A116" s="4"/>
      <c r="B116" s="4"/>
      <c r="C116" s="4"/>
      <c r="D116" s="4"/>
      <c r="E116" s="82" t="s">
        <v>14</v>
      </c>
      <c r="F116" s="82"/>
      <c r="G116" s="82"/>
      <c r="H116" s="7">
        <v>4300</v>
      </c>
      <c r="I116" s="43">
        <v>31000</v>
      </c>
      <c r="J116" s="43">
        <v>34800</v>
      </c>
      <c r="K116" s="4">
        <v>19138</v>
      </c>
      <c r="L116" s="20">
        <f t="shared" si="3"/>
        <v>54.99425287356322</v>
      </c>
      <c r="M116" s="1"/>
      <c r="IT116"/>
      <c r="IU116"/>
      <c r="IV116"/>
    </row>
    <row r="117" spans="1:256" s="2" customFormat="1" ht="15.75" customHeight="1">
      <c r="A117" s="4"/>
      <c r="B117" s="4"/>
      <c r="C117" s="4"/>
      <c r="D117" s="4"/>
      <c r="E117" s="68" t="s">
        <v>47</v>
      </c>
      <c r="F117" s="69"/>
      <c r="G117" s="70"/>
      <c r="H117" s="7">
        <v>4480</v>
      </c>
      <c r="I117" s="43"/>
      <c r="J117" s="43">
        <v>4500</v>
      </c>
      <c r="K117" s="4">
        <v>2304</v>
      </c>
      <c r="L117" s="20">
        <f t="shared" si="3"/>
        <v>51.2</v>
      </c>
      <c r="M117" s="1"/>
      <c r="IT117"/>
      <c r="IU117"/>
      <c r="IV117"/>
    </row>
    <row r="118" spans="1:256" s="2" customFormat="1" ht="15" customHeight="1">
      <c r="A118" s="4"/>
      <c r="B118" s="4"/>
      <c r="C118" s="4"/>
      <c r="D118" s="4"/>
      <c r="E118" s="82" t="s">
        <v>93</v>
      </c>
      <c r="F118" s="82"/>
      <c r="G118" s="82"/>
      <c r="H118" s="11" t="s">
        <v>94</v>
      </c>
      <c r="I118" s="43">
        <v>4500</v>
      </c>
      <c r="J118" s="43"/>
      <c r="K118" s="4"/>
      <c r="L118" s="20"/>
      <c r="M118" s="1"/>
      <c r="IT118"/>
      <c r="IU118"/>
      <c r="IV118"/>
    </row>
    <row r="119" spans="1:256" s="2" customFormat="1" ht="14.25" customHeight="1">
      <c r="A119" s="4"/>
      <c r="B119" s="4"/>
      <c r="C119" s="4"/>
      <c r="D119" s="4"/>
      <c r="E119" s="73" t="s">
        <v>51</v>
      </c>
      <c r="F119" s="73"/>
      <c r="G119" s="73"/>
      <c r="H119" s="11" t="s">
        <v>52</v>
      </c>
      <c r="I119" s="43">
        <v>200</v>
      </c>
      <c r="J119" s="43">
        <v>200</v>
      </c>
      <c r="K119" s="4">
        <v>167</v>
      </c>
      <c r="L119" s="20">
        <f aca="true" t="shared" si="4" ref="L119:L150">K119/J119*100</f>
        <v>83.5</v>
      </c>
      <c r="M119" s="1"/>
      <c r="IT119"/>
      <c r="IU119"/>
      <c r="IV119"/>
    </row>
    <row r="120" spans="1:256" s="2" customFormat="1" ht="15" customHeight="1">
      <c r="A120" s="4"/>
      <c r="B120" s="4"/>
      <c r="C120" s="4"/>
      <c r="D120" s="4"/>
      <c r="E120" s="73" t="s">
        <v>49</v>
      </c>
      <c r="F120" s="73"/>
      <c r="G120" s="73"/>
      <c r="H120" s="11" t="s">
        <v>50</v>
      </c>
      <c r="I120" s="43">
        <v>5000</v>
      </c>
      <c r="J120" s="43">
        <v>1200</v>
      </c>
      <c r="K120" s="4">
        <v>1200</v>
      </c>
      <c r="L120" s="20">
        <f t="shared" si="4"/>
        <v>100</v>
      </c>
      <c r="M120" s="1"/>
      <c r="IT120"/>
      <c r="IU120"/>
      <c r="IV120"/>
    </row>
    <row r="121" spans="1:256" s="2" customFormat="1" ht="27" customHeight="1">
      <c r="A121" s="4"/>
      <c r="B121" s="4"/>
      <c r="C121" s="4"/>
      <c r="D121" s="4"/>
      <c r="E121" s="81" t="s">
        <v>112</v>
      </c>
      <c r="F121" s="81"/>
      <c r="G121" s="81"/>
      <c r="H121" s="7">
        <v>3070</v>
      </c>
      <c r="I121" s="43">
        <v>170000</v>
      </c>
      <c r="J121" s="43">
        <v>165000</v>
      </c>
      <c r="K121" s="4">
        <v>88373</v>
      </c>
      <c r="L121" s="20">
        <f t="shared" si="4"/>
        <v>53.55939393939394</v>
      </c>
      <c r="M121" s="1"/>
      <c r="IT121"/>
      <c r="IU121"/>
      <c r="IV121"/>
    </row>
    <row r="122" spans="1:256" s="2" customFormat="1" ht="15" customHeight="1">
      <c r="A122" s="4"/>
      <c r="B122" s="4"/>
      <c r="C122" s="4"/>
      <c r="D122" s="4"/>
      <c r="E122" s="81" t="s">
        <v>77</v>
      </c>
      <c r="F122" s="81"/>
      <c r="G122" s="81"/>
      <c r="H122" s="7">
        <v>6060</v>
      </c>
      <c r="I122" s="43">
        <v>400000</v>
      </c>
      <c r="J122" s="43">
        <v>560000</v>
      </c>
      <c r="K122" s="4">
        <v>560000</v>
      </c>
      <c r="L122" s="20">
        <f t="shared" si="4"/>
        <v>100</v>
      </c>
      <c r="M122" s="1"/>
      <c r="IT122"/>
      <c r="IU122"/>
      <c r="IV122"/>
    </row>
    <row r="123" spans="1:256" s="2" customFormat="1" ht="15" customHeight="1">
      <c r="A123" s="4"/>
      <c r="B123" s="4"/>
      <c r="C123" s="4"/>
      <c r="D123" s="4"/>
      <c r="E123" s="77" t="s">
        <v>113</v>
      </c>
      <c r="F123" s="77"/>
      <c r="G123" s="33" t="s">
        <v>114</v>
      </c>
      <c r="H123" s="45"/>
      <c r="I123" s="46">
        <f>SUM(I124:I125)</f>
        <v>400</v>
      </c>
      <c r="J123" s="46">
        <f>SUM(J124:J125)</f>
        <v>400</v>
      </c>
      <c r="K123" s="46">
        <f>SUM(K125)</f>
        <v>0</v>
      </c>
      <c r="L123" s="24">
        <f t="shared" si="4"/>
        <v>0</v>
      </c>
      <c r="M123" s="1"/>
      <c r="IT123"/>
      <c r="IU123"/>
      <c r="IV123"/>
    </row>
    <row r="124" spans="1:256" s="2" customFormat="1" ht="15" customHeight="1">
      <c r="A124" s="4"/>
      <c r="B124" s="4"/>
      <c r="C124" s="4"/>
      <c r="D124" s="4"/>
      <c r="E124" s="78" t="s">
        <v>41</v>
      </c>
      <c r="F124" s="78"/>
      <c r="G124" s="78"/>
      <c r="H124" s="25" t="s">
        <v>42</v>
      </c>
      <c r="I124" s="42">
        <v>200</v>
      </c>
      <c r="J124" s="42">
        <v>200</v>
      </c>
      <c r="K124" s="46"/>
      <c r="L124" s="20">
        <f t="shared" si="4"/>
        <v>0</v>
      </c>
      <c r="M124" s="1"/>
      <c r="IT124"/>
      <c r="IU124"/>
      <c r="IV124"/>
    </row>
    <row r="125" spans="1:256" s="2" customFormat="1" ht="16.5" customHeight="1">
      <c r="A125" s="4"/>
      <c r="B125" s="4"/>
      <c r="C125" s="4"/>
      <c r="D125" s="4"/>
      <c r="E125" s="82" t="s">
        <v>14</v>
      </c>
      <c r="F125" s="82"/>
      <c r="G125" s="82"/>
      <c r="H125" s="7">
        <v>4300</v>
      </c>
      <c r="I125" s="43">
        <v>200</v>
      </c>
      <c r="J125" s="43">
        <v>200</v>
      </c>
      <c r="K125" s="43"/>
      <c r="L125" s="20">
        <f t="shared" si="4"/>
        <v>0</v>
      </c>
      <c r="M125" s="1"/>
      <c r="IT125"/>
      <c r="IU125"/>
      <c r="IV125"/>
    </row>
    <row r="126" spans="1:256" s="2" customFormat="1" ht="15.75" customHeight="1">
      <c r="A126" s="4"/>
      <c r="B126" s="4"/>
      <c r="C126" s="4"/>
      <c r="D126" s="4"/>
      <c r="E126" s="47" t="s">
        <v>115</v>
      </c>
      <c r="F126" s="48" t="s">
        <v>116</v>
      </c>
      <c r="G126" s="29"/>
      <c r="H126" s="45"/>
      <c r="I126" s="38">
        <f>I127+I129</f>
        <v>1275759</v>
      </c>
      <c r="J126" s="38">
        <f>J127+J129</f>
        <v>1275759</v>
      </c>
      <c r="K126" s="38">
        <f>K127+K129</f>
        <v>113518</v>
      </c>
      <c r="L126" s="13">
        <f t="shared" si="4"/>
        <v>8.898075576970259</v>
      </c>
      <c r="M126" s="1"/>
      <c r="IT126"/>
      <c r="IU126"/>
      <c r="IV126"/>
    </row>
    <row r="127" spans="1:256" s="2" customFormat="1" ht="29.25" customHeight="1">
      <c r="A127" s="4"/>
      <c r="B127" s="4"/>
      <c r="C127" s="4"/>
      <c r="D127" s="4"/>
      <c r="E127" s="72" t="s">
        <v>117</v>
      </c>
      <c r="F127" s="72"/>
      <c r="G127" s="14" t="s">
        <v>118</v>
      </c>
      <c r="H127" s="36"/>
      <c r="I127" s="41">
        <f>SUM(I128)</f>
        <v>275759</v>
      </c>
      <c r="J127" s="41">
        <f>SUM(J128)</f>
        <v>275759</v>
      </c>
      <c r="K127" s="41">
        <f>SUM(K128)</f>
        <v>113518</v>
      </c>
      <c r="L127" s="24">
        <f t="shared" si="4"/>
        <v>41.165655518042925</v>
      </c>
      <c r="M127" s="1"/>
      <c r="IT127"/>
      <c r="IU127"/>
      <c r="IV127"/>
    </row>
    <row r="128" spans="1:256" s="2" customFormat="1" ht="26.25" customHeight="1">
      <c r="A128" s="4"/>
      <c r="B128" s="4"/>
      <c r="C128" s="4"/>
      <c r="D128" s="4"/>
      <c r="E128" s="71" t="s">
        <v>119</v>
      </c>
      <c r="F128" s="71"/>
      <c r="G128" s="71"/>
      <c r="H128" s="11" t="s">
        <v>120</v>
      </c>
      <c r="I128" s="42">
        <v>275759</v>
      </c>
      <c r="J128" s="42">
        <v>275759</v>
      </c>
      <c r="K128" s="42">
        <v>113518</v>
      </c>
      <c r="L128" s="20">
        <f t="shared" si="4"/>
        <v>41.165655518042925</v>
      </c>
      <c r="M128" s="1"/>
      <c r="IT128"/>
      <c r="IU128"/>
      <c r="IV128"/>
    </row>
    <row r="129" spans="1:256" s="2" customFormat="1" ht="45" customHeight="1">
      <c r="A129" s="4"/>
      <c r="B129" s="4"/>
      <c r="C129" s="4"/>
      <c r="D129" s="4"/>
      <c r="E129" s="72" t="s">
        <v>121</v>
      </c>
      <c r="F129" s="72"/>
      <c r="G129" s="14" t="s">
        <v>122</v>
      </c>
      <c r="H129" s="36"/>
      <c r="I129" s="41">
        <f>SUM(I130)</f>
        <v>1000000</v>
      </c>
      <c r="J129" s="41">
        <f>SUM(J130)</f>
        <v>1000000</v>
      </c>
      <c r="K129" s="41">
        <f>SUM(K130)</f>
        <v>0</v>
      </c>
      <c r="L129" s="13">
        <f t="shared" si="4"/>
        <v>0</v>
      </c>
      <c r="M129" s="1"/>
      <c r="IT129"/>
      <c r="IU129"/>
      <c r="IV129"/>
    </row>
    <row r="130" spans="1:256" s="2" customFormat="1" ht="15.75" customHeight="1">
      <c r="A130" s="4"/>
      <c r="B130" s="4"/>
      <c r="C130" s="4"/>
      <c r="D130" s="4"/>
      <c r="E130" s="71" t="s">
        <v>123</v>
      </c>
      <c r="F130" s="71"/>
      <c r="G130" s="71"/>
      <c r="H130" s="11" t="s">
        <v>124</v>
      </c>
      <c r="I130" s="42">
        <v>1000000</v>
      </c>
      <c r="J130" s="42">
        <v>1000000</v>
      </c>
      <c r="K130" s="42"/>
      <c r="L130" s="13">
        <f t="shared" si="4"/>
        <v>0</v>
      </c>
      <c r="M130" s="1"/>
      <c r="IT130"/>
      <c r="IU130"/>
      <c r="IV130"/>
    </row>
    <row r="131" spans="1:256" s="2" customFormat="1" ht="18" customHeight="1">
      <c r="A131" s="4"/>
      <c r="B131" s="4"/>
      <c r="C131" s="4"/>
      <c r="D131" s="4"/>
      <c r="E131" s="29" t="s">
        <v>125</v>
      </c>
      <c r="F131" s="33" t="s">
        <v>126</v>
      </c>
      <c r="G131" s="45"/>
      <c r="H131" s="45"/>
      <c r="I131" s="49">
        <f>I132+I148+I160+I179+I201+I208+I223+I227</f>
        <v>14298637</v>
      </c>
      <c r="J131" s="49">
        <f>J132+J148+J160+J179+J201+J208+J223+J227</f>
        <v>14251143</v>
      </c>
      <c r="K131" s="49">
        <f>K132+K148+K160+K179+K201+K208+K223+K227</f>
        <v>7098183</v>
      </c>
      <c r="L131" s="13">
        <f t="shared" si="4"/>
        <v>49.8078154152267</v>
      </c>
      <c r="M131" s="1"/>
      <c r="IT131"/>
      <c r="IU131"/>
      <c r="IV131"/>
    </row>
    <row r="132" spans="1:256" s="2" customFormat="1" ht="19.5" customHeight="1">
      <c r="A132" s="4"/>
      <c r="B132" s="4"/>
      <c r="C132" s="4"/>
      <c r="D132" s="4"/>
      <c r="E132" s="79" t="s">
        <v>127</v>
      </c>
      <c r="F132" s="79"/>
      <c r="G132" s="33" t="s">
        <v>128</v>
      </c>
      <c r="H132" s="10"/>
      <c r="I132" s="41">
        <f>SUM(I133:I147)</f>
        <v>680238</v>
      </c>
      <c r="J132" s="41">
        <f>SUM(J133:J147)</f>
        <v>685775</v>
      </c>
      <c r="K132" s="41">
        <f>SUM(K133:K147)</f>
        <v>377459</v>
      </c>
      <c r="L132" s="24">
        <f t="shared" si="4"/>
        <v>55.04123072436295</v>
      </c>
      <c r="M132" s="50"/>
      <c r="N132" s="1" t="s">
        <v>129</v>
      </c>
      <c r="IT132"/>
      <c r="IU132"/>
      <c r="IV132"/>
    </row>
    <row r="133" spans="1:256" s="2" customFormat="1" ht="16.5" customHeight="1">
      <c r="A133" s="4"/>
      <c r="B133" s="4"/>
      <c r="C133" s="4"/>
      <c r="D133" s="4"/>
      <c r="E133" s="73" t="s">
        <v>130</v>
      </c>
      <c r="F133" s="73"/>
      <c r="G133" s="73"/>
      <c r="H133" s="11" t="s">
        <v>35</v>
      </c>
      <c r="I133" s="42">
        <v>430540</v>
      </c>
      <c r="J133" s="42">
        <v>437055</v>
      </c>
      <c r="K133" s="42">
        <v>232239</v>
      </c>
      <c r="L133" s="20">
        <f t="shared" si="4"/>
        <v>53.13724817242681</v>
      </c>
      <c r="M133" s="51"/>
      <c r="IT133"/>
      <c r="IU133"/>
      <c r="IV133"/>
    </row>
    <row r="134" spans="1:256" s="2" customFormat="1" ht="15.75" customHeight="1">
      <c r="A134" s="4"/>
      <c r="B134" s="4"/>
      <c r="C134" s="4"/>
      <c r="D134" s="4"/>
      <c r="E134" s="73" t="s">
        <v>131</v>
      </c>
      <c r="F134" s="73"/>
      <c r="G134" s="73"/>
      <c r="H134" s="11" t="s">
        <v>25</v>
      </c>
      <c r="I134" s="42">
        <v>40142</v>
      </c>
      <c r="J134" s="42">
        <v>37832</v>
      </c>
      <c r="K134" s="42">
        <v>37832</v>
      </c>
      <c r="L134" s="20">
        <f t="shared" si="4"/>
        <v>100</v>
      </c>
      <c r="M134" s="1"/>
      <c r="IT134"/>
      <c r="IU134"/>
      <c r="IV134"/>
    </row>
    <row r="135" spans="1:256" s="2" customFormat="1" ht="15" customHeight="1">
      <c r="A135" s="4"/>
      <c r="B135" s="4"/>
      <c r="C135" s="4"/>
      <c r="D135" s="4"/>
      <c r="E135" s="73" t="s">
        <v>132</v>
      </c>
      <c r="F135" s="73"/>
      <c r="G135" s="73"/>
      <c r="H135" s="11" t="s">
        <v>27</v>
      </c>
      <c r="I135" s="42">
        <v>84676</v>
      </c>
      <c r="J135" s="42">
        <v>85848</v>
      </c>
      <c r="K135" s="42">
        <v>45710</v>
      </c>
      <c r="L135" s="20">
        <f t="shared" si="4"/>
        <v>53.24527071102414</v>
      </c>
      <c r="M135" s="51"/>
      <c r="IT135"/>
      <c r="IU135"/>
      <c r="IV135"/>
    </row>
    <row r="136" spans="1:256" s="2" customFormat="1" ht="15" customHeight="1">
      <c r="A136" s="4"/>
      <c r="B136" s="4"/>
      <c r="C136" s="4"/>
      <c r="D136" s="4"/>
      <c r="E136" s="73" t="s">
        <v>28</v>
      </c>
      <c r="F136" s="73"/>
      <c r="G136" s="73"/>
      <c r="H136" s="11" t="s">
        <v>29</v>
      </c>
      <c r="I136" s="42">
        <v>11532</v>
      </c>
      <c r="J136" s="42">
        <v>11692</v>
      </c>
      <c r="K136" s="42">
        <v>6382</v>
      </c>
      <c r="L136" s="20">
        <f t="shared" si="4"/>
        <v>54.584331166609644</v>
      </c>
      <c r="M136" s="1"/>
      <c r="IT136"/>
      <c r="IU136"/>
      <c r="IV136"/>
    </row>
    <row r="137" spans="1:256" s="2" customFormat="1" ht="15" customHeight="1">
      <c r="A137" s="4"/>
      <c r="B137" s="4"/>
      <c r="C137" s="4"/>
      <c r="D137" s="4"/>
      <c r="E137" s="73" t="s">
        <v>37</v>
      </c>
      <c r="F137" s="73"/>
      <c r="G137" s="73"/>
      <c r="H137" s="11" t="s">
        <v>38</v>
      </c>
      <c r="I137" s="42">
        <v>28550</v>
      </c>
      <c r="J137" s="42">
        <v>28550</v>
      </c>
      <c r="K137" s="42">
        <v>21413</v>
      </c>
      <c r="L137" s="20">
        <f t="shared" si="4"/>
        <v>75.00175131348512</v>
      </c>
      <c r="M137" s="1"/>
      <c r="IT137"/>
      <c r="IU137"/>
      <c r="IV137"/>
    </row>
    <row r="138" spans="1:256" s="2" customFormat="1" ht="15" customHeight="1">
      <c r="A138" s="4"/>
      <c r="B138" s="4"/>
      <c r="C138" s="4"/>
      <c r="D138" s="4"/>
      <c r="E138" s="73" t="s">
        <v>39</v>
      </c>
      <c r="F138" s="73"/>
      <c r="G138" s="73"/>
      <c r="H138" s="11" t="s">
        <v>40</v>
      </c>
      <c r="I138" s="42">
        <v>2150</v>
      </c>
      <c r="J138" s="42">
        <v>2150</v>
      </c>
      <c r="K138" s="42">
        <v>182</v>
      </c>
      <c r="L138" s="20">
        <f t="shared" si="4"/>
        <v>8.465116279069768</v>
      </c>
      <c r="M138" s="1"/>
      <c r="IT138"/>
      <c r="IU138"/>
      <c r="IV138"/>
    </row>
    <row r="139" spans="1:256" s="2" customFormat="1" ht="15" customHeight="1">
      <c r="A139" s="4"/>
      <c r="B139" s="4"/>
      <c r="C139" s="4"/>
      <c r="D139" s="4"/>
      <c r="E139" s="73" t="s">
        <v>41</v>
      </c>
      <c r="F139" s="73"/>
      <c r="G139" s="73"/>
      <c r="H139" s="11" t="s">
        <v>42</v>
      </c>
      <c r="I139" s="42">
        <v>6080</v>
      </c>
      <c r="J139" s="42">
        <v>6080</v>
      </c>
      <c r="K139" s="42">
        <v>5665</v>
      </c>
      <c r="L139" s="20">
        <f t="shared" si="4"/>
        <v>93.17434210526315</v>
      </c>
      <c r="M139" s="1"/>
      <c r="IT139"/>
      <c r="IU139"/>
      <c r="IV139"/>
    </row>
    <row r="140" spans="1:256" s="2" customFormat="1" ht="15" customHeight="1">
      <c r="A140" s="4"/>
      <c r="B140" s="4"/>
      <c r="C140" s="4"/>
      <c r="D140" s="4"/>
      <c r="E140" s="73" t="s">
        <v>107</v>
      </c>
      <c r="F140" s="73"/>
      <c r="G140" s="73"/>
      <c r="H140" s="11" t="s">
        <v>133</v>
      </c>
      <c r="I140" s="42">
        <v>1692</v>
      </c>
      <c r="J140" s="42">
        <v>1692</v>
      </c>
      <c r="K140" s="42">
        <v>376</v>
      </c>
      <c r="L140" s="20">
        <f t="shared" si="4"/>
        <v>22.22222222222222</v>
      </c>
      <c r="M140" s="1"/>
      <c r="IT140"/>
      <c r="IU140"/>
      <c r="IV140"/>
    </row>
    <row r="141" spans="1:256" s="2" customFormat="1" ht="15" customHeight="1">
      <c r="A141" s="4"/>
      <c r="B141" s="4"/>
      <c r="C141" s="4"/>
      <c r="D141" s="4"/>
      <c r="E141" s="73" t="s">
        <v>134</v>
      </c>
      <c r="F141" s="73"/>
      <c r="G141" s="73"/>
      <c r="H141" s="11" t="s">
        <v>109</v>
      </c>
      <c r="I141" s="42">
        <v>1074</v>
      </c>
      <c r="J141" s="42">
        <v>1074</v>
      </c>
      <c r="K141" s="42">
        <v>406</v>
      </c>
      <c r="L141" s="20">
        <f t="shared" si="4"/>
        <v>37.80260707635009</v>
      </c>
      <c r="M141" s="1"/>
      <c r="IT141"/>
      <c r="IU141"/>
      <c r="IV141"/>
    </row>
    <row r="142" spans="1:256" s="2" customFormat="1" ht="15" customHeight="1">
      <c r="A142" s="4"/>
      <c r="B142" s="4"/>
      <c r="C142" s="4"/>
      <c r="D142" s="4"/>
      <c r="E142" s="73" t="s">
        <v>135</v>
      </c>
      <c r="F142" s="73"/>
      <c r="G142" s="73"/>
      <c r="H142" s="11" t="s">
        <v>136</v>
      </c>
      <c r="I142" s="42">
        <v>4300</v>
      </c>
      <c r="J142" s="42">
        <v>4300</v>
      </c>
      <c r="K142" s="42">
        <v>1614</v>
      </c>
      <c r="L142" s="20">
        <f t="shared" si="4"/>
        <v>37.53488372093023</v>
      </c>
      <c r="M142" s="1"/>
      <c r="IT142"/>
      <c r="IU142"/>
      <c r="IV142"/>
    </row>
    <row r="143" spans="1:256" s="2" customFormat="1" ht="15" customHeight="1">
      <c r="A143" s="4"/>
      <c r="B143" s="4"/>
      <c r="C143" s="4"/>
      <c r="D143" s="4"/>
      <c r="E143" s="73" t="s">
        <v>49</v>
      </c>
      <c r="F143" s="73"/>
      <c r="G143" s="73"/>
      <c r="H143" s="11" t="s">
        <v>50</v>
      </c>
      <c r="I143" s="42">
        <v>3393</v>
      </c>
      <c r="J143" s="42">
        <v>3393</v>
      </c>
      <c r="K143" s="42">
        <v>1310</v>
      </c>
      <c r="L143" s="20">
        <f t="shared" si="4"/>
        <v>38.608900677866195</v>
      </c>
      <c r="M143" s="1"/>
      <c r="IT143"/>
      <c r="IU143"/>
      <c r="IV143"/>
    </row>
    <row r="144" spans="1:256" s="2" customFormat="1" ht="13.5" customHeight="1">
      <c r="A144" s="4"/>
      <c r="B144" s="4"/>
      <c r="C144" s="4"/>
      <c r="D144" s="4"/>
      <c r="E144" s="73" t="s">
        <v>43</v>
      </c>
      <c r="F144" s="73"/>
      <c r="G144" s="73"/>
      <c r="H144" s="11" t="s">
        <v>44</v>
      </c>
      <c r="I144" s="42">
        <v>54880</v>
      </c>
      <c r="J144" s="42">
        <v>54880</v>
      </c>
      <c r="K144" s="42">
        <v>18617</v>
      </c>
      <c r="L144" s="20">
        <f t="shared" si="4"/>
        <v>33.923104956268226</v>
      </c>
      <c r="M144" s="1"/>
      <c r="IT144"/>
      <c r="IU144"/>
      <c r="IV144"/>
    </row>
    <row r="145" spans="1:256" s="2" customFormat="1" ht="12" customHeight="1">
      <c r="A145" s="4"/>
      <c r="B145" s="4"/>
      <c r="C145" s="4"/>
      <c r="D145" s="4"/>
      <c r="E145" s="73" t="s">
        <v>45</v>
      </c>
      <c r="F145" s="73"/>
      <c r="G145" s="73"/>
      <c r="H145" s="11" t="s">
        <v>46</v>
      </c>
      <c r="I145" s="42">
        <v>1508</v>
      </c>
      <c r="J145" s="42">
        <v>1508</v>
      </c>
      <c r="K145" s="42">
        <v>230</v>
      </c>
      <c r="L145" s="20">
        <f t="shared" si="4"/>
        <v>15.251989389920425</v>
      </c>
      <c r="M145" s="1"/>
      <c r="IT145"/>
      <c r="IU145"/>
      <c r="IV145"/>
    </row>
    <row r="146" spans="1:256" s="2" customFormat="1" ht="12" customHeight="1">
      <c r="A146" s="4"/>
      <c r="B146" s="4"/>
      <c r="C146" s="4"/>
      <c r="D146" s="4"/>
      <c r="E146" s="73" t="s">
        <v>14</v>
      </c>
      <c r="F146" s="73"/>
      <c r="G146" s="73"/>
      <c r="H146" s="11" t="s">
        <v>15</v>
      </c>
      <c r="I146" s="42">
        <v>8665</v>
      </c>
      <c r="J146" s="42">
        <v>8665</v>
      </c>
      <c r="K146" s="42">
        <v>5483</v>
      </c>
      <c r="L146" s="20">
        <f t="shared" si="4"/>
        <v>63.27755337564916</v>
      </c>
      <c r="M146" s="1"/>
      <c r="IT146"/>
      <c r="IU146"/>
      <c r="IV146"/>
    </row>
    <row r="147" spans="1:256" s="2" customFormat="1" ht="15.75" customHeight="1">
      <c r="A147" s="4"/>
      <c r="B147" s="4"/>
      <c r="C147" s="4"/>
      <c r="D147" s="4"/>
      <c r="E147" s="73" t="s">
        <v>53</v>
      </c>
      <c r="F147" s="73"/>
      <c r="G147" s="73"/>
      <c r="H147" s="11" t="s">
        <v>54</v>
      </c>
      <c r="I147" s="42">
        <v>1056</v>
      </c>
      <c r="J147" s="42">
        <v>1056</v>
      </c>
      <c r="K147" s="42"/>
      <c r="L147" s="20">
        <f t="shared" si="4"/>
        <v>0</v>
      </c>
      <c r="M147" s="1"/>
      <c r="IT147"/>
      <c r="IU147"/>
      <c r="IV147"/>
    </row>
    <row r="148" spans="1:256" s="2" customFormat="1" ht="15.75" customHeight="1">
      <c r="A148" s="4"/>
      <c r="B148" s="4"/>
      <c r="C148" s="4"/>
      <c r="D148" s="4"/>
      <c r="E148" s="79" t="s">
        <v>137</v>
      </c>
      <c r="F148" s="79"/>
      <c r="G148" s="33" t="s">
        <v>138</v>
      </c>
      <c r="H148" s="10"/>
      <c r="I148" s="41">
        <f>SUM(I149:I159)</f>
        <v>828195</v>
      </c>
      <c r="J148" s="41">
        <f>SUM(J149:J159)</f>
        <v>831311</v>
      </c>
      <c r="K148" s="41">
        <f>SUM(K149:K159)</f>
        <v>439072</v>
      </c>
      <c r="L148" s="24">
        <f t="shared" si="4"/>
        <v>52.81681584870162</v>
      </c>
      <c r="M148" s="1"/>
      <c r="IT148"/>
      <c r="IU148"/>
      <c r="IV148"/>
    </row>
    <row r="149" spans="1:256" s="2" customFormat="1" ht="14.25" customHeight="1">
      <c r="A149" s="4"/>
      <c r="B149" s="4"/>
      <c r="C149" s="4"/>
      <c r="D149" s="4"/>
      <c r="E149" s="73" t="s">
        <v>130</v>
      </c>
      <c r="F149" s="73"/>
      <c r="G149" s="73"/>
      <c r="H149" s="11" t="s">
        <v>35</v>
      </c>
      <c r="I149" s="42">
        <v>595035</v>
      </c>
      <c r="J149" s="42">
        <v>595035</v>
      </c>
      <c r="K149" s="42">
        <v>278397</v>
      </c>
      <c r="L149" s="20">
        <f t="shared" si="4"/>
        <v>46.78665960825833</v>
      </c>
      <c r="M149" s="1"/>
      <c r="IT149"/>
      <c r="IU149"/>
      <c r="IV149"/>
    </row>
    <row r="150" spans="1:256" s="2" customFormat="1" ht="15" customHeight="1">
      <c r="A150" s="4"/>
      <c r="B150" s="4"/>
      <c r="C150" s="4"/>
      <c r="D150" s="4"/>
      <c r="E150" s="73" t="s">
        <v>131</v>
      </c>
      <c r="F150" s="73"/>
      <c r="G150" s="73"/>
      <c r="H150" s="11" t="s">
        <v>25</v>
      </c>
      <c r="I150" s="42">
        <v>43500</v>
      </c>
      <c r="J150" s="42">
        <v>46616</v>
      </c>
      <c r="K150" s="42">
        <v>46616</v>
      </c>
      <c r="L150" s="20">
        <f t="shared" si="4"/>
        <v>100</v>
      </c>
      <c r="M150" s="1"/>
      <c r="IT150"/>
      <c r="IU150"/>
      <c r="IV150"/>
    </row>
    <row r="151" spans="1:256" s="2" customFormat="1" ht="15" customHeight="1">
      <c r="A151" s="4"/>
      <c r="B151" s="4"/>
      <c r="C151" s="4"/>
      <c r="D151" s="4"/>
      <c r="E151" s="73" t="s">
        <v>132</v>
      </c>
      <c r="F151" s="73"/>
      <c r="G151" s="73"/>
      <c r="H151" s="11" t="s">
        <v>27</v>
      </c>
      <c r="I151" s="42">
        <v>109363</v>
      </c>
      <c r="J151" s="42">
        <v>109363</v>
      </c>
      <c r="K151" s="42">
        <v>59063</v>
      </c>
      <c r="L151" s="20">
        <f aca="true" t="shared" si="5" ref="L151:L181">K151/J151*100</f>
        <v>54.006382414527764</v>
      </c>
      <c r="M151" s="1"/>
      <c r="IT151"/>
      <c r="IU151"/>
      <c r="IV151"/>
    </row>
    <row r="152" spans="1:256" s="2" customFormat="1" ht="15" customHeight="1">
      <c r="A152" s="4"/>
      <c r="B152" s="4"/>
      <c r="C152" s="4"/>
      <c r="D152" s="4"/>
      <c r="E152" s="73" t="s">
        <v>28</v>
      </c>
      <c r="F152" s="73"/>
      <c r="G152" s="73"/>
      <c r="H152" s="11" t="s">
        <v>29</v>
      </c>
      <c r="I152" s="42">
        <v>14894</v>
      </c>
      <c r="J152" s="42">
        <v>14894</v>
      </c>
      <c r="K152" s="42">
        <v>8023</v>
      </c>
      <c r="L152" s="20">
        <f t="shared" si="5"/>
        <v>53.86732912582248</v>
      </c>
      <c r="M152" s="1"/>
      <c r="IT152"/>
      <c r="IU152"/>
      <c r="IV152"/>
    </row>
    <row r="153" spans="1:256" s="2" customFormat="1" ht="15" customHeight="1">
      <c r="A153" s="4"/>
      <c r="B153" s="4"/>
      <c r="C153" s="4"/>
      <c r="D153" s="4"/>
      <c r="E153" s="73" t="s">
        <v>37</v>
      </c>
      <c r="F153" s="73"/>
      <c r="G153" s="73"/>
      <c r="H153" s="11" t="s">
        <v>38</v>
      </c>
      <c r="I153" s="42">
        <v>30761</v>
      </c>
      <c r="J153" s="42">
        <v>30761</v>
      </c>
      <c r="K153" s="42">
        <v>23071</v>
      </c>
      <c r="L153" s="20">
        <f t="shared" si="5"/>
        <v>75.00081271740191</v>
      </c>
      <c r="M153" s="1"/>
      <c r="IT153"/>
      <c r="IU153"/>
      <c r="IV153"/>
    </row>
    <row r="154" spans="1:256" s="2" customFormat="1" ht="15" customHeight="1">
      <c r="A154" s="4"/>
      <c r="B154" s="4"/>
      <c r="C154" s="4"/>
      <c r="D154" s="4"/>
      <c r="E154" s="73" t="s">
        <v>39</v>
      </c>
      <c r="F154" s="73"/>
      <c r="G154" s="73"/>
      <c r="H154" s="11" t="s">
        <v>40</v>
      </c>
      <c r="I154" s="42">
        <v>350</v>
      </c>
      <c r="J154" s="42">
        <v>350</v>
      </c>
      <c r="K154" s="42">
        <v>211</v>
      </c>
      <c r="L154" s="20">
        <f t="shared" si="5"/>
        <v>60.285714285714285</v>
      </c>
      <c r="M154" s="1"/>
      <c r="IT154"/>
      <c r="IU154"/>
      <c r="IV154"/>
    </row>
    <row r="155" spans="1:256" s="2" customFormat="1" ht="15" customHeight="1">
      <c r="A155" s="4"/>
      <c r="B155" s="4"/>
      <c r="C155" s="4"/>
      <c r="D155" s="4"/>
      <c r="E155" s="73" t="s">
        <v>41</v>
      </c>
      <c r="F155" s="73"/>
      <c r="G155" s="73"/>
      <c r="H155" s="11" t="s">
        <v>42</v>
      </c>
      <c r="I155" s="42">
        <v>3312</v>
      </c>
      <c r="J155" s="42">
        <v>3312</v>
      </c>
      <c r="K155" s="42">
        <v>2787</v>
      </c>
      <c r="L155" s="20">
        <f t="shared" si="5"/>
        <v>84.14855072463769</v>
      </c>
      <c r="M155" s="1"/>
      <c r="IT155"/>
      <c r="IU155"/>
      <c r="IV155"/>
    </row>
    <row r="156" spans="1:256" s="2" customFormat="1" ht="15" customHeight="1">
      <c r="A156" s="4"/>
      <c r="B156" s="4"/>
      <c r="C156" s="4"/>
      <c r="D156" s="4"/>
      <c r="E156" s="73" t="s">
        <v>135</v>
      </c>
      <c r="F156" s="73"/>
      <c r="G156" s="73"/>
      <c r="H156" s="11" t="s">
        <v>136</v>
      </c>
      <c r="I156" s="42">
        <v>1100</v>
      </c>
      <c r="J156" s="42">
        <v>1100</v>
      </c>
      <c r="K156" s="42">
        <v>602</v>
      </c>
      <c r="L156" s="20">
        <f t="shared" si="5"/>
        <v>54.72727272727273</v>
      </c>
      <c r="M156" s="1"/>
      <c r="IT156"/>
      <c r="IU156"/>
      <c r="IV156"/>
    </row>
    <row r="157" spans="1:256" s="2" customFormat="1" ht="15" customHeight="1">
      <c r="A157" s="4"/>
      <c r="B157" s="4"/>
      <c r="C157" s="4"/>
      <c r="D157" s="4"/>
      <c r="E157" s="73" t="s">
        <v>43</v>
      </c>
      <c r="F157" s="73"/>
      <c r="G157" s="73"/>
      <c r="H157" s="11" t="s">
        <v>44</v>
      </c>
      <c r="I157" s="42">
        <v>25215</v>
      </c>
      <c r="J157" s="42">
        <v>25215</v>
      </c>
      <c r="K157" s="42">
        <v>17861</v>
      </c>
      <c r="L157" s="20">
        <f t="shared" si="5"/>
        <v>70.83482054332738</v>
      </c>
      <c r="M157" s="1"/>
      <c r="IT157"/>
      <c r="IU157"/>
      <c r="IV157"/>
    </row>
    <row r="158" spans="1:256" s="2" customFormat="1" ht="15.75" customHeight="1">
      <c r="A158" s="4"/>
      <c r="B158" s="4"/>
      <c r="C158" s="4"/>
      <c r="D158" s="4"/>
      <c r="E158" s="73" t="s">
        <v>14</v>
      </c>
      <c r="F158" s="73"/>
      <c r="G158" s="73"/>
      <c r="H158" s="11" t="s">
        <v>15</v>
      </c>
      <c r="I158" s="42">
        <v>3152</v>
      </c>
      <c r="J158" s="42">
        <v>3152</v>
      </c>
      <c r="K158" s="42">
        <v>2441</v>
      </c>
      <c r="L158" s="20">
        <f t="shared" si="5"/>
        <v>77.44289340101524</v>
      </c>
      <c r="M158" s="1"/>
      <c r="IT158"/>
      <c r="IU158"/>
      <c r="IV158"/>
    </row>
    <row r="159" spans="1:256" s="2" customFormat="1" ht="15.75" customHeight="1">
      <c r="A159" s="4"/>
      <c r="B159" s="4"/>
      <c r="C159" s="4"/>
      <c r="D159" s="4"/>
      <c r="E159" s="73" t="s">
        <v>53</v>
      </c>
      <c r="F159" s="73"/>
      <c r="G159" s="73"/>
      <c r="H159" s="11" t="s">
        <v>54</v>
      </c>
      <c r="I159" s="42">
        <v>1513</v>
      </c>
      <c r="J159" s="42">
        <v>1513</v>
      </c>
      <c r="K159" s="42"/>
      <c r="L159" s="20">
        <f t="shared" si="5"/>
        <v>0</v>
      </c>
      <c r="M159" s="1"/>
      <c r="IT159"/>
      <c r="IU159"/>
      <c r="IV159"/>
    </row>
    <row r="160" spans="1:256" s="2" customFormat="1" ht="15" customHeight="1">
      <c r="A160" s="4"/>
      <c r="B160" s="4"/>
      <c r="C160" s="4"/>
      <c r="D160" s="4"/>
      <c r="E160" s="83" t="s">
        <v>139</v>
      </c>
      <c r="F160" s="83"/>
      <c r="G160" s="33" t="s">
        <v>140</v>
      </c>
      <c r="H160" s="10"/>
      <c r="I160" s="16">
        <f>I161+I162</f>
        <v>3897022</v>
      </c>
      <c r="J160" s="16">
        <f>J161+J162</f>
        <v>3754768</v>
      </c>
      <c r="K160" s="16">
        <f>K161+K162</f>
        <v>1878741</v>
      </c>
      <c r="L160" s="24">
        <f t="shared" si="5"/>
        <v>50.036140714952296</v>
      </c>
      <c r="M160" s="1"/>
      <c r="IT160"/>
      <c r="IU160"/>
      <c r="IV160"/>
    </row>
    <row r="161" spans="1:256" s="2" customFormat="1" ht="24" customHeight="1">
      <c r="A161" s="4"/>
      <c r="B161" s="4"/>
      <c r="C161" s="4"/>
      <c r="D161" s="4"/>
      <c r="E161" s="78" t="s">
        <v>141</v>
      </c>
      <c r="F161" s="78"/>
      <c r="G161" s="78"/>
      <c r="H161" s="7">
        <v>2540</v>
      </c>
      <c r="I161" s="42">
        <v>342906</v>
      </c>
      <c r="J161" s="42">
        <v>342906</v>
      </c>
      <c r="K161" s="42">
        <v>134138</v>
      </c>
      <c r="L161" s="20">
        <f t="shared" si="5"/>
        <v>39.11800901704841</v>
      </c>
      <c r="M161" s="1"/>
      <c r="IT161"/>
      <c r="IU161"/>
      <c r="IV161"/>
    </row>
    <row r="162" spans="1:256" s="2" customFormat="1" ht="14.25" customHeight="1">
      <c r="A162" s="4"/>
      <c r="B162" s="4"/>
      <c r="C162" s="4"/>
      <c r="D162" s="4"/>
      <c r="E162" s="84" t="s">
        <v>139</v>
      </c>
      <c r="F162" s="84"/>
      <c r="G162" s="84"/>
      <c r="H162" s="34"/>
      <c r="I162" s="52">
        <f>SUM(I163:I178)</f>
        <v>3554116</v>
      </c>
      <c r="J162" s="52">
        <f>SUM(J163:J178)</f>
        <v>3411862</v>
      </c>
      <c r="K162" s="52">
        <f>SUM(K163:K178)</f>
        <v>1744603</v>
      </c>
      <c r="L162" s="24">
        <f t="shared" si="5"/>
        <v>51.13345733209608</v>
      </c>
      <c r="M162" s="1"/>
      <c r="IT162"/>
      <c r="IU162"/>
      <c r="IV162"/>
    </row>
    <row r="163" spans="1:256" s="2" customFormat="1" ht="15.75" customHeight="1">
      <c r="A163" s="4"/>
      <c r="B163" s="4"/>
      <c r="C163" s="4"/>
      <c r="D163" s="4"/>
      <c r="E163" s="73" t="s">
        <v>130</v>
      </c>
      <c r="F163" s="73"/>
      <c r="G163" s="73"/>
      <c r="H163" s="11" t="s">
        <v>35</v>
      </c>
      <c r="I163" s="18">
        <v>2202623</v>
      </c>
      <c r="J163" s="18">
        <v>2202623</v>
      </c>
      <c r="K163" s="18">
        <v>1040546</v>
      </c>
      <c r="L163" s="20">
        <f t="shared" si="5"/>
        <v>47.241221035102235</v>
      </c>
      <c r="M163" s="1"/>
      <c r="IT163"/>
      <c r="IU163"/>
      <c r="IV163"/>
    </row>
    <row r="164" spans="1:256" s="2" customFormat="1" ht="15.75" customHeight="1">
      <c r="A164" s="4"/>
      <c r="B164" s="4"/>
      <c r="C164" s="4"/>
      <c r="D164" s="4"/>
      <c r="E164" s="73" t="s">
        <v>142</v>
      </c>
      <c r="F164" s="73"/>
      <c r="G164" s="73"/>
      <c r="H164" s="11" t="s">
        <v>25</v>
      </c>
      <c r="I164" s="18">
        <v>184997</v>
      </c>
      <c r="J164" s="18">
        <v>184997</v>
      </c>
      <c r="K164" s="18">
        <v>180018</v>
      </c>
      <c r="L164" s="20">
        <f t="shared" si="5"/>
        <v>97.30860500440548</v>
      </c>
      <c r="M164" s="1"/>
      <c r="IT164"/>
      <c r="IU164"/>
      <c r="IV164"/>
    </row>
    <row r="165" spans="1:256" s="2" customFormat="1" ht="15" customHeight="1">
      <c r="A165" s="4"/>
      <c r="B165" s="4"/>
      <c r="C165" s="4"/>
      <c r="D165" s="4"/>
      <c r="E165" s="73" t="s">
        <v>132</v>
      </c>
      <c r="F165" s="73"/>
      <c r="G165" s="73"/>
      <c r="H165" s="11" t="s">
        <v>27</v>
      </c>
      <c r="I165" s="18">
        <v>426232</v>
      </c>
      <c r="J165" s="18">
        <v>426232</v>
      </c>
      <c r="K165" s="18">
        <v>211984</v>
      </c>
      <c r="L165" s="20">
        <f t="shared" si="5"/>
        <v>49.73441693725483</v>
      </c>
      <c r="M165" s="1"/>
      <c r="IT165"/>
      <c r="IU165"/>
      <c r="IV165"/>
    </row>
    <row r="166" spans="1:256" s="2" customFormat="1" ht="15.75" customHeight="1">
      <c r="A166" s="4"/>
      <c r="B166" s="4"/>
      <c r="C166" s="4"/>
      <c r="D166" s="4"/>
      <c r="E166" s="73" t="s">
        <v>28</v>
      </c>
      <c r="F166" s="73"/>
      <c r="G166" s="73"/>
      <c r="H166" s="11" t="s">
        <v>29</v>
      </c>
      <c r="I166" s="18">
        <v>58096</v>
      </c>
      <c r="J166" s="18">
        <v>58096</v>
      </c>
      <c r="K166" s="18">
        <v>29001</v>
      </c>
      <c r="L166" s="20">
        <f t="shared" si="5"/>
        <v>49.919099421646926</v>
      </c>
      <c r="M166" s="1"/>
      <c r="IT166"/>
      <c r="IU166"/>
      <c r="IV166"/>
    </row>
    <row r="167" spans="1:256" s="2" customFormat="1" ht="15.75" customHeight="1">
      <c r="A167" s="4"/>
      <c r="B167" s="4"/>
      <c r="C167" s="4"/>
      <c r="D167" s="4"/>
      <c r="E167" s="73" t="s">
        <v>89</v>
      </c>
      <c r="F167" s="73"/>
      <c r="G167" s="73"/>
      <c r="H167" s="11" t="s">
        <v>90</v>
      </c>
      <c r="I167" s="18">
        <v>6009</v>
      </c>
      <c r="J167" s="18">
        <v>6009</v>
      </c>
      <c r="K167" s="18">
        <v>627</v>
      </c>
      <c r="L167" s="20">
        <f t="shared" si="5"/>
        <v>10.434348477284074</v>
      </c>
      <c r="M167" s="1"/>
      <c r="IT167"/>
      <c r="IU167"/>
      <c r="IV167"/>
    </row>
    <row r="168" spans="1:256" s="2" customFormat="1" ht="15.75" customHeight="1">
      <c r="A168" s="4"/>
      <c r="B168" s="4"/>
      <c r="C168" s="4"/>
      <c r="D168" s="4"/>
      <c r="E168" s="68" t="s">
        <v>98</v>
      </c>
      <c r="F168" s="69"/>
      <c r="G168" s="70"/>
      <c r="H168" s="11" t="s">
        <v>88</v>
      </c>
      <c r="I168" s="18"/>
      <c r="J168" s="18">
        <v>2457</v>
      </c>
      <c r="K168" s="18">
        <v>1219</v>
      </c>
      <c r="L168" s="20">
        <f t="shared" si="5"/>
        <v>49.61334961334961</v>
      </c>
      <c r="M168" s="1"/>
      <c r="IT168"/>
      <c r="IU168"/>
      <c r="IV168"/>
    </row>
    <row r="169" spans="1:256" s="2" customFormat="1" ht="16.5" customHeight="1">
      <c r="A169" s="4"/>
      <c r="B169" s="4"/>
      <c r="C169" s="4"/>
      <c r="D169" s="4"/>
      <c r="E169" s="73" t="s">
        <v>39</v>
      </c>
      <c r="F169" s="73"/>
      <c r="G169" s="73"/>
      <c r="H169" s="11" t="s">
        <v>40</v>
      </c>
      <c r="I169" s="18">
        <v>2060</v>
      </c>
      <c r="J169" s="18">
        <v>2060</v>
      </c>
      <c r="K169" s="18">
        <v>1345</v>
      </c>
      <c r="L169" s="20">
        <f t="shared" si="5"/>
        <v>65.29126213592234</v>
      </c>
      <c r="M169" s="1"/>
      <c r="IT169"/>
      <c r="IU169"/>
      <c r="IV169"/>
    </row>
    <row r="170" spans="1:256" s="2" customFormat="1" ht="15.75" customHeight="1">
      <c r="A170" s="4"/>
      <c r="B170" s="4"/>
      <c r="C170" s="4"/>
      <c r="D170" s="4"/>
      <c r="E170" s="73" t="s">
        <v>37</v>
      </c>
      <c r="F170" s="73"/>
      <c r="G170" s="73"/>
      <c r="H170" s="11" t="s">
        <v>38</v>
      </c>
      <c r="I170" s="18">
        <v>143037</v>
      </c>
      <c r="J170" s="18">
        <v>143037</v>
      </c>
      <c r="K170" s="18">
        <v>107277</v>
      </c>
      <c r="L170" s="20">
        <f t="shared" si="5"/>
        <v>74.99947566014387</v>
      </c>
      <c r="M170" s="1"/>
      <c r="IT170"/>
      <c r="IU170"/>
      <c r="IV170"/>
    </row>
    <row r="171" spans="1:256" s="2" customFormat="1" ht="16.5" customHeight="1">
      <c r="A171" s="4"/>
      <c r="B171" s="4"/>
      <c r="C171" s="4"/>
      <c r="D171" s="4"/>
      <c r="E171" s="73" t="s">
        <v>41</v>
      </c>
      <c r="F171" s="73"/>
      <c r="G171" s="73"/>
      <c r="H171" s="11" t="s">
        <v>42</v>
      </c>
      <c r="I171" s="18">
        <v>35775</v>
      </c>
      <c r="J171" s="18">
        <v>41907</v>
      </c>
      <c r="K171" s="18">
        <v>24642</v>
      </c>
      <c r="L171" s="20">
        <f t="shared" si="5"/>
        <v>58.80163218555373</v>
      </c>
      <c r="M171" s="1"/>
      <c r="IT171"/>
      <c r="IU171"/>
      <c r="IV171"/>
    </row>
    <row r="172" spans="1:256" s="2" customFormat="1" ht="15.75" customHeight="1">
      <c r="A172" s="4"/>
      <c r="B172" s="4"/>
      <c r="C172" s="4"/>
      <c r="D172" s="4"/>
      <c r="E172" s="73" t="s">
        <v>135</v>
      </c>
      <c r="F172" s="73"/>
      <c r="G172" s="73"/>
      <c r="H172" s="11" t="s">
        <v>136</v>
      </c>
      <c r="I172" s="18">
        <v>2790</v>
      </c>
      <c r="J172" s="18">
        <v>2790</v>
      </c>
      <c r="K172" s="18">
        <v>1825</v>
      </c>
      <c r="L172" s="20">
        <f t="shared" si="5"/>
        <v>65.41218637992831</v>
      </c>
      <c r="M172" s="1"/>
      <c r="IT172"/>
      <c r="IU172"/>
      <c r="IV172"/>
    </row>
    <row r="173" spans="1:256" s="2" customFormat="1" ht="16.5" customHeight="1">
      <c r="A173" s="4"/>
      <c r="B173" s="4"/>
      <c r="C173" s="4"/>
      <c r="D173" s="4"/>
      <c r="E173" s="73" t="s">
        <v>43</v>
      </c>
      <c r="F173" s="73"/>
      <c r="G173" s="73"/>
      <c r="H173" s="11" t="s">
        <v>44</v>
      </c>
      <c r="I173" s="18">
        <v>169652</v>
      </c>
      <c r="J173" s="18">
        <v>169652</v>
      </c>
      <c r="K173" s="18">
        <v>108784</v>
      </c>
      <c r="L173" s="20">
        <f t="shared" si="5"/>
        <v>64.12184943295688</v>
      </c>
      <c r="M173" s="1"/>
      <c r="IT173"/>
      <c r="IU173"/>
      <c r="IV173"/>
    </row>
    <row r="174" spans="1:256" s="2" customFormat="1" ht="17.25" customHeight="1">
      <c r="A174" s="4"/>
      <c r="B174" s="4"/>
      <c r="C174" s="4"/>
      <c r="D174" s="4"/>
      <c r="E174" s="73" t="s">
        <v>45</v>
      </c>
      <c r="F174" s="73"/>
      <c r="G174" s="73"/>
      <c r="H174" s="11" t="s">
        <v>46</v>
      </c>
      <c r="I174" s="18">
        <v>267789</v>
      </c>
      <c r="J174" s="18">
        <v>19403</v>
      </c>
      <c r="K174" s="18">
        <v>9195</v>
      </c>
      <c r="L174" s="20">
        <f t="shared" si="5"/>
        <v>47.389578931093126</v>
      </c>
      <c r="M174" s="1"/>
      <c r="IT174"/>
      <c r="IU174"/>
      <c r="IV174"/>
    </row>
    <row r="175" spans="1:256" s="2" customFormat="1" ht="15.75" customHeight="1">
      <c r="A175" s="4"/>
      <c r="B175" s="4"/>
      <c r="C175" s="4"/>
      <c r="D175" s="4"/>
      <c r="E175" s="73" t="s">
        <v>14</v>
      </c>
      <c r="F175" s="73"/>
      <c r="G175" s="73"/>
      <c r="H175" s="11" t="s">
        <v>15</v>
      </c>
      <c r="I175" s="18">
        <v>41421</v>
      </c>
      <c r="J175" s="18">
        <v>38964</v>
      </c>
      <c r="K175" s="18">
        <v>23055</v>
      </c>
      <c r="L175" s="20">
        <f t="shared" si="5"/>
        <v>59.17000307976594</v>
      </c>
      <c r="M175" s="1"/>
      <c r="IT175"/>
      <c r="IU175"/>
      <c r="IV175"/>
    </row>
    <row r="176" spans="1:13" s="2" customFormat="1" ht="18" customHeight="1">
      <c r="A176" s="4"/>
      <c r="B176" s="4"/>
      <c r="C176" s="4"/>
      <c r="D176" s="4"/>
      <c r="E176" s="73" t="s">
        <v>53</v>
      </c>
      <c r="F176" s="73"/>
      <c r="G176" s="73"/>
      <c r="H176" s="11" t="s">
        <v>54</v>
      </c>
      <c r="I176" s="18">
        <v>5441</v>
      </c>
      <c r="J176" s="18">
        <v>5441</v>
      </c>
      <c r="K176" s="18"/>
      <c r="L176" s="20">
        <f t="shared" si="5"/>
        <v>0</v>
      </c>
      <c r="M176" s="1"/>
    </row>
    <row r="177" spans="1:13" ht="16.5" customHeight="1">
      <c r="A177" s="4"/>
      <c r="B177" s="4"/>
      <c r="C177" s="4"/>
      <c r="D177" s="4"/>
      <c r="E177" s="73" t="s">
        <v>49</v>
      </c>
      <c r="F177" s="73"/>
      <c r="G177" s="73"/>
      <c r="H177" s="11" t="s">
        <v>50</v>
      </c>
      <c r="I177" s="18">
        <v>8194</v>
      </c>
      <c r="J177" s="18">
        <v>8194</v>
      </c>
      <c r="K177" s="18">
        <v>4938</v>
      </c>
      <c r="L177" s="20">
        <f t="shared" si="5"/>
        <v>60.263607517695874</v>
      </c>
      <c r="M177" s="1"/>
    </row>
    <row r="178" spans="1:13" ht="16.5" customHeight="1">
      <c r="A178" s="4"/>
      <c r="B178" s="4"/>
      <c r="C178" s="4"/>
      <c r="D178" s="4"/>
      <c r="E178" s="68" t="s">
        <v>143</v>
      </c>
      <c r="F178" s="69"/>
      <c r="G178" s="70"/>
      <c r="H178" s="11" t="s">
        <v>144</v>
      </c>
      <c r="I178" s="18"/>
      <c r="J178" s="18">
        <v>100000</v>
      </c>
      <c r="K178" s="18">
        <v>147</v>
      </c>
      <c r="L178" s="20">
        <f t="shared" si="5"/>
        <v>0.147</v>
      </c>
      <c r="M178" s="1"/>
    </row>
    <row r="179" spans="1:13" ht="18" customHeight="1">
      <c r="A179" s="4"/>
      <c r="B179" s="4"/>
      <c r="C179" s="4"/>
      <c r="D179" s="4"/>
      <c r="E179" s="79" t="s">
        <v>145</v>
      </c>
      <c r="F179" s="79"/>
      <c r="G179" s="33" t="s">
        <v>146</v>
      </c>
      <c r="H179" s="10"/>
      <c r="I179" s="41">
        <f>SUM(I180:I181)</f>
        <v>8406225</v>
      </c>
      <c r="J179" s="41">
        <f>SUM(J180:J181)</f>
        <v>8398702</v>
      </c>
      <c r="K179" s="41">
        <f>K180+K181</f>
        <v>4071789</v>
      </c>
      <c r="L179" s="24">
        <f t="shared" si="5"/>
        <v>48.48117006651742</v>
      </c>
      <c r="M179" s="1"/>
    </row>
    <row r="180" spans="1:13" ht="29.25" customHeight="1">
      <c r="A180" s="4"/>
      <c r="B180" s="4"/>
      <c r="C180" s="4"/>
      <c r="D180" s="4"/>
      <c r="E180" s="78" t="s">
        <v>141</v>
      </c>
      <c r="F180" s="78"/>
      <c r="G180" s="78"/>
      <c r="H180" s="7">
        <v>2540</v>
      </c>
      <c r="I180" s="42">
        <v>466571</v>
      </c>
      <c r="J180" s="42">
        <v>466571</v>
      </c>
      <c r="K180" s="42">
        <v>158561</v>
      </c>
      <c r="L180" s="20">
        <f t="shared" si="5"/>
        <v>33.984323929262644</v>
      </c>
      <c r="M180" s="1"/>
    </row>
    <row r="181" spans="1:13" ht="15" customHeight="1">
      <c r="A181" s="4"/>
      <c r="B181" s="4"/>
      <c r="C181" s="4"/>
      <c r="D181" s="4"/>
      <c r="E181" s="85" t="s">
        <v>147</v>
      </c>
      <c r="F181" s="85"/>
      <c r="G181" s="85"/>
      <c r="H181" s="85"/>
      <c r="I181" s="53">
        <f>SUM(I182:I200)</f>
        <v>7939654</v>
      </c>
      <c r="J181" s="53">
        <f>SUM(J182:J200)</f>
        <v>7932131</v>
      </c>
      <c r="K181" s="53">
        <f>SUM(K182:K200)</f>
        <v>3913228</v>
      </c>
      <c r="L181" s="13">
        <f t="shared" si="5"/>
        <v>49.33388013889332</v>
      </c>
      <c r="M181" s="1"/>
    </row>
    <row r="182" spans="1:13" ht="27.75" customHeight="1">
      <c r="A182" s="4"/>
      <c r="B182" s="4"/>
      <c r="C182" s="4"/>
      <c r="D182" s="4"/>
      <c r="E182" s="86" t="s">
        <v>148</v>
      </c>
      <c r="F182" s="87"/>
      <c r="G182" s="66"/>
      <c r="H182" s="11" t="s">
        <v>149</v>
      </c>
      <c r="I182" s="42"/>
      <c r="J182" s="42">
        <v>5280</v>
      </c>
      <c r="K182" s="42">
        <v>2160</v>
      </c>
      <c r="L182" s="13"/>
      <c r="M182" s="1"/>
    </row>
    <row r="183" spans="1:13" ht="15" customHeight="1">
      <c r="A183" s="4"/>
      <c r="B183" s="4"/>
      <c r="C183" s="4"/>
      <c r="D183" s="4"/>
      <c r="E183" s="73" t="s">
        <v>130</v>
      </c>
      <c r="F183" s="73"/>
      <c r="G183" s="73"/>
      <c r="H183" s="11" t="s">
        <v>35</v>
      </c>
      <c r="I183" s="42">
        <v>4984537</v>
      </c>
      <c r="J183" s="42">
        <v>5009247</v>
      </c>
      <c r="K183" s="42">
        <v>2341957</v>
      </c>
      <c r="L183" s="20">
        <f aca="true" t="shared" si="6" ref="L183:L214">K183/J183*100</f>
        <v>46.75267560174214</v>
      </c>
      <c r="M183" s="1"/>
    </row>
    <row r="184" spans="1:13" ht="16.5" customHeight="1">
      <c r="A184" s="4"/>
      <c r="B184" s="4"/>
      <c r="C184" s="4"/>
      <c r="D184" s="4"/>
      <c r="E184" s="73" t="s">
        <v>142</v>
      </c>
      <c r="F184" s="73"/>
      <c r="G184" s="73"/>
      <c r="H184" s="11" t="s">
        <v>25</v>
      </c>
      <c r="I184" s="43">
        <v>423051</v>
      </c>
      <c r="J184" s="43">
        <v>423051</v>
      </c>
      <c r="K184" s="43">
        <v>390773</v>
      </c>
      <c r="L184" s="20">
        <f t="shared" si="6"/>
        <v>92.37018704600627</v>
      </c>
      <c r="M184" s="1"/>
    </row>
    <row r="185" spans="1:13" ht="15.75" customHeight="1">
      <c r="A185" s="4"/>
      <c r="B185" s="4"/>
      <c r="C185" s="4"/>
      <c r="D185" s="4"/>
      <c r="E185" s="73" t="s">
        <v>132</v>
      </c>
      <c r="F185" s="73"/>
      <c r="G185" s="73"/>
      <c r="H185" s="11" t="s">
        <v>27</v>
      </c>
      <c r="I185" s="43">
        <v>946886</v>
      </c>
      <c r="J185" s="43">
        <v>952114</v>
      </c>
      <c r="K185" s="43">
        <v>495830</v>
      </c>
      <c r="L185" s="20">
        <f t="shared" si="6"/>
        <v>52.07674711221555</v>
      </c>
      <c r="M185" s="1"/>
    </row>
    <row r="186" spans="1:13" ht="15.75" customHeight="1">
      <c r="A186" s="4"/>
      <c r="B186" s="4"/>
      <c r="C186" s="4"/>
      <c r="D186" s="4"/>
      <c r="E186" s="73" t="s">
        <v>28</v>
      </c>
      <c r="F186" s="73"/>
      <c r="G186" s="73"/>
      <c r="H186" s="11" t="s">
        <v>29</v>
      </c>
      <c r="I186" s="43">
        <v>129045</v>
      </c>
      <c r="J186" s="43">
        <v>129774</v>
      </c>
      <c r="K186" s="43">
        <v>68552</v>
      </c>
      <c r="L186" s="20">
        <f t="shared" si="6"/>
        <v>52.82414042874536</v>
      </c>
      <c r="M186" s="1"/>
    </row>
    <row r="187" spans="1:13" ht="15.75" customHeight="1">
      <c r="A187" s="4"/>
      <c r="B187" s="4"/>
      <c r="C187" s="4"/>
      <c r="D187" s="4"/>
      <c r="E187" s="73" t="s">
        <v>89</v>
      </c>
      <c r="F187" s="73"/>
      <c r="G187" s="73"/>
      <c r="H187" s="11" t="s">
        <v>90</v>
      </c>
      <c r="I187" s="43">
        <v>9000</v>
      </c>
      <c r="J187" s="43">
        <v>9000</v>
      </c>
      <c r="K187" s="43">
        <v>3624</v>
      </c>
      <c r="L187" s="20">
        <f t="shared" si="6"/>
        <v>40.266666666666666</v>
      </c>
      <c r="M187" s="1"/>
    </row>
    <row r="188" spans="1:13" ht="12.75" customHeight="1">
      <c r="A188" s="4"/>
      <c r="B188" s="4"/>
      <c r="C188" s="4"/>
      <c r="D188" s="4"/>
      <c r="E188" s="68" t="s">
        <v>98</v>
      </c>
      <c r="F188" s="69"/>
      <c r="G188" s="70"/>
      <c r="H188" s="11" t="s">
        <v>88</v>
      </c>
      <c r="I188" s="43"/>
      <c r="J188" s="43">
        <v>7000</v>
      </c>
      <c r="K188" s="43">
        <v>3862</v>
      </c>
      <c r="L188" s="20">
        <f t="shared" si="6"/>
        <v>55.17142857142857</v>
      </c>
      <c r="M188" s="1"/>
    </row>
    <row r="189" spans="1:13" ht="15.75" customHeight="1">
      <c r="A189" s="4"/>
      <c r="B189" s="4"/>
      <c r="C189" s="4"/>
      <c r="D189" s="4"/>
      <c r="E189" s="73" t="s">
        <v>39</v>
      </c>
      <c r="F189" s="73"/>
      <c r="G189" s="73"/>
      <c r="H189" s="11" t="s">
        <v>40</v>
      </c>
      <c r="I189" s="43">
        <v>8262</v>
      </c>
      <c r="J189" s="43">
        <v>8262</v>
      </c>
      <c r="K189" s="43">
        <v>3130</v>
      </c>
      <c r="L189" s="20">
        <f t="shared" si="6"/>
        <v>37.88428951827645</v>
      </c>
      <c r="M189" s="1"/>
    </row>
    <row r="190" spans="1:13" ht="14.25" customHeight="1">
      <c r="A190" s="4"/>
      <c r="B190" s="4"/>
      <c r="C190" s="4"/>
      <c r="D190" s="4"/>
      <c r="E190" s="73" t="s">
        <v>37</v>
      </c>
      <c r="F190" s="73"/>
      <c r="G190" s="73"/>
      <c r="H190" s="11" t="s">
        <v>38</v>
      </c>
      <c r="I190" s="43">
        <v>343537</v>
      </c>
      <c r="J190" s="43">
        <v>343537</v>
      </c>
      <c r="K190" s="43">
        <v>257623</v>
      </c>
      <c r="L190" s="20">
        <f t="shared" si="6"/>
        <v>74.99134008854942</v>
      </c>
      <c r="M190" s="1"/>
    </row>
    <row r="191" spans="1:13" ht="15" customHeight="1">
      <c r="A191" s="4"/>
      <c r="B191" s="4"/>
      <c r="C191" s="4"/>
      <c r="D191" s="4"/>
      <c r="E191" s="73" t="s">
        <v>41</v>
      </c>
      <c r="F191" s="73"/>
      <c r="G191" s="73"/>
      <c r="H191" s="11" t="s">
        <v>42</v>
      </c>
      <c r="I191" s="43">
        <v>138450</v>
      </c>
      <c r="J191" s="43">
        <v>146840</v>
      </c>
      <c r="K191" s="43">
        <v>48732</v>
      </c>
      <c r="L191" s="20">
        <f t="shared" si="6"/>
        <v>33.18714246799237</v>
      </c>
      <c r="M191" s="1"/>
    </row>
    <row r="192" spans="1:13" ht="16.5" customHeight="1">
      <c r="A192" s="4"/>
      <c r="B192" s="4"/>
      <c r="C192" s="4"/>
      <c r="D192" s="4"/>
      <c r="E192" s="73" t="s">
        <v>135</v>
      </c>
      <c r="F192" s="73"/>
      <c r="G192" s="73"/>
      <c r="H192" s="11" t="s">
        <v>136</v>
      </c>
      <c r="I192" s="43">
        <v>15426</v>
      </c>
      <c r="J192" s="43">
        <v>15426</v>
      </c>
      <c r="K192" s="43">
        <v>6925</v>
      </c>
      <c r="L192" s="20">
        <f t="shared" si="6"/>
        <v>44.891741216128615</v>
      </c>
      <c r="M192" s="1"/>
    </row>
    <row r="193" spans="1:13" ht="12" customHeight="1">
      <c r="A193" s="4"/>
      <c r="B193" s="4"/>
      <c r="C193" s="4"/>
      <c r="D193" s="4"/>
      <c r="E193" s="73" t="s">
        <v>43</v>
      </c>
      <c r="F193" s="73"/>
      <c r="G193" s="73"/>
      <c r="H193" s="11" t="s">
        <v>44</v>
      </c>
      <c r="I193" s="43">
        <v>377860</v>
      </c>
      <c r="J193" s="43">
        <v>363160</v>
      </c>
      <c r="K193" s="43">
        <v>234411</v>
      </c>
      <c r="L193" s="20">
        <f t="shared" si="6"/>
        <v>64.54758233285605</v>
      </c>
      <c r="M193" s="1"/>
    </row>
    <row r="194" spans="1:13" ht="16.5" customHeight="1">
      <c r="A194" s="4"/>
      <c r="B194" s="4"/>
      <c r="C194" s="4"/>
      <c r="D194" s="4"/>
      <c r="E194" s="73" t="s">
        <v>45</v>
      </c>
      <c r="F194" s="73"/>
      <c r="G194" s="73"/>
      <c r="H194" s="11" t="s">
        <v>46</v>
      </c>
      <c r="I194" s="43">
        <v>447590</v>
      </c>
      <c r="J194" s="43">
        <v>191990</v>
      </c>
      <c r="K194" s="43">
        <v>6175</v>
      </c>
      <c r="L194" s="20">
        <f t="shared" si="6"/>
        <v>3.2163133496536283</v>
      </c>
      <c r="M194" s="1"/>
    </row>
    <row r="195" spans="1:13" ht="14.25" customHeight="1">
      <c r="A195" s="4"/>
      <c r="B195" s="4"/>
      <c r="C195" s="4"/>
      <c r="D195" s="4"/>
      <c r="E195" s="73" t="s">
        <v>14</v>
      </c>
      <c r="F195" s="73"/>
      <c r="G195" s="73"/>
      <c r="H195" s="11" t="s">
        <v>15</v>
      </c>
      <c r="I195" s="43">
        <v>86254</v>
      </c>
      <c r="J195" s="43">
        <v>85254</v>
      </c>
      <c r="K195" s="43">
        <v>31831</v>
      </c>
      <c r="L195" s="20">
        <f t="shared" si="6"/>
        <v>37.33666455532878</v>
      </c>
      <c r="M195" s="1"/>
    </row>
    <row r="196" spans="1:13" ht="15" customHeight="1">
      <c r="A196" s="4"/>
      <c r="B196" s="4"/>
      <c r="C196" s="4"/>
      <c r="D196" s="4"/>
      <c r="E196" s="73" t="s">
        <v>150</v>
      </c>
      <c r="F196" s="73"/>
      <c r="G196" s="73"/>
      <c r="H196" s="11" t="s">
        <v>54</v>
      </c>
      <c r="I196" s="43">
        <v>12072</v>
      </c>
      <c r="J196" s="43">
        <v>12072</v>
      </c>
      <c r="K196" s="43">
        <v>5428</v>
      </c>
      <c r="L196" s="20">
        <f t="shared" si="6"/>
        <v>44.9635520212061</v>
      </c>
      <c r="M196" s="1"/>
    </row>
    <row r="197" spans="1:13" ht="15" customHeight="1">
      <c r="A197" s="4"/>
      <c r="B197" s="4"/>
      <c r="C197" s="4"/>
      <c r="D197" s="4"/>
      <c r="E197" s="73" t="s">
        <v>151</v>
      </c>
      <c r="F197" s="73"/>
      <c r="G197" s="73"/>
      <c r="H197" s="11" t="s">
        <v>152</v>
      </c>
      <c r="I197" s="43">
        <v>720</v>
      </c>
      <c r="J197" s="43">
        <v>720</v>
      </c>
      <c r="K197" s="43"/>
      <c r="L197" s="20">
        <f t="shared" si="6"/>
        <v>0</v>
      </c>
      <c r="M197" s="1"/>
    </row>
    <row r="198" spans="1:13" ht="15" customHeight="1">
      <c r="A198" s="4"/>
      <c r="B198" s="4"/>
      <c r="C198" s="4"/>
      <c r="D198" s="4"/>
      <c r="E198" s="73" t="s">
        <v>49</v>
      </c>
      <c r="F198" s="73"/>
      <c r="G198" s="73"/>
      <c r="H198" s="11" t="s">
        <v>50</v>
      </c>
      <c r="I198" s="43">
        <v>13964</v>
      </c>
      <c r="J198" s="43">
        <v>17064</v>
      </c>
      <c r="K198" s="43">
        <v>9215</v>
      </c>
      <c r="L198" s="20">
        <f t="shared" si="6"/>
        <v>54.00257852789498</v>
      </c>
      <c r="M198" s="1"/>
    </row>
    <row r="199" spans="1:13" ht="14.25" customHeight="1">
      <c r="A199" s="4"/>
      <c r="B199" s="4"/>
      <c r="C199" s="4"/>
      <c r="D199" s="4"/>
      <c r="E199" s="68" t="s">
        <v>143</v>
      </c>
      <c r="F199" s="69"/>
      <c r="G199" s="70"/>
      <c r="H199" s="11" t="s">
        <v>144</v>
      </c>
      <c r="I199" s="43"/>
      <c r="J199" s="43">
        <v>209340</v>
      </c>
      <c r="K199" s="43"/>
      <c r="L199" s="20">
        <f t="shared" si="6"/>
        <v>0</v>
      </c>
      <c r="M199" s="1"/>
    </row>
    <row r="200" spans="1:13" ht="16.5" customHeight="1">
      <c r="A200" s="4"/>
      <c r="B200" s="4"/>
      <c r="C200" s="4"/>
      <c r="D200" s="4"/>
      <c r="E200" s="73" t="s">
        <v>77</v>
      </c>
      <c r="F200" s="73"/>
      <c r="G200" s="73"/>
      <c r="H200" s="11" t="s">
        <v>78</v>
      </c>
      <c r="I200" s="43">
        <v>3000</v>
      </c>
      <c r="J200" s="43">
        <v>3000</v>
      </c>
      <c r="K200" s="43">
        <v>3000</v>
      </c>
      <c r="L200" s="20">
        <f t="shared" si="6"/>
        <v>100</v>
      </c>
      <c r="M200" s="1"/>
    </row>
    <row r="201" spans="1:13" ht="20.25" customHeight="1">
      <c r="A201" s="4"/>
      <c r="B201" s="4"/>
      <c r="C201" s="4"/>
      <c r="D201" s="4"/>
      <c r="E201" s="77" t="s">
        <v>153</v>
      </c>
      <c r="F201" s="77"/>
      <c r="G201" s="33" t="s">
        <v>154</v>
      </c>
      <c r="H201" s="10"/>
      <c r="I201" s="41">
        <f>SUM(I202:I207)</f>
        <v>122775</v>
      </c>
      <c r="J201" s="41">
        <f>SUM(J202:J207)</f>
        <v>121969</v>
      </c>
      <c r="K201" s="41">
        <f>SUM(K202:K207)</f>
        <v>70485</v>
      </c>
      <c r="L201" s="24">
        <f t="shared" si="6"/>
        <v>57.78927432380358</v>
      </c>
      <c r="M201" s="1"/>
    </row>
    <row r="202" spans="1:13" ht="16.5" customHeight="1">
      <c r="A202" s="4"/>
      <c r="B202" s="4"/>
      <c r="C202" s="4"/>
      <c r="D202" s="4"/>
      <c r="E202" s="73" t="s">
        <v>130</v>
      </c>
      <c r="F202" s="73"/>
      <c r="G202" s="73"/>
      <c r="H202" s="11" t="s">
        <v>35</v>
      </c>
      <c r="I202" s="43">
        <v>84717</v>
      </c>
      <c r="J202" s="43">
        <v>84717</v>
      </c>
      <c r="K202" s="43">
        <v>45065</v>
      </c>
      <c r="L202" s="20">
        <f t="shared" si="6"/>
        <v>53.19475429960929</v>
      </c>
      <c r="M202" s="1"/>
    </row>
    <row r="203" spans="1:13" ht="16.5" customHeight="1">
      <c r="A203" s="4"/>
      <c r="B203" s="4"/>
      <c r="C203" s="4"/>
      <c r="D203" s="4"/>
      <c r="E203" s="73" t="s">
        <v>142</v>
      </c>
      <c r="F203" s="73"/>
      <c r="G203" s="73"/>
      <c r="H203" s="11" t="s">
        <v>25</v>
      </c>
      <c r="I203" s="43">
        <v>9305</v>
      </c>
      <c r="J203" s="43">
        <v>8499</v>
      </c>
      <c r="K203" s="43">
        <v>7658</v>
      </c>
      <c r="L203" s="20">
        <f t="shared" si="6"/>
        <v>90.10471820214143</v>
      </c>
      <c r="M203" s="1"/>
    </row>
    <row r="204" spans="1:13" ht="16.5" customHeight="1">
      <c r="A204" s="4"/>
      <c r="B204" s="4"/>
      <c r="C204" s="4"/>
      <c r="D204" s="4"/>
      <c r="E204" s="73" t="s">
        <v>132</v>
      </c>
      <c r="F204" s="73"/>
      <c r="G204" s="73"/>
      <c r="H204" s="11" t="s">
        <v>27</v>
      </c>
      <c r="I204" s="43">
        <v>16914</v>
      </c>
      <c r="J204" s="43">
        <v>16914</v>
      </c>
      <c r="K204" s="43">
        <v>9505</v>
      </c>
      <c r="L204" s="20">
        <f t="shared" si="6"/>
        <v>56.19605060896299</v>
      </c>
      <c r="M204" s="1"/>
    </row>
    <row r="205" spans="1:13" ht="16.5" customHeight="1">
      <c r="A205" s="4"/>
      <c r="B205" s="4"/>
      <c r="C205" s="4"/>
      <c r="D205" s="4"/>
      <c r="E205" s="73" t="s">
        <v>28</v>
      </c>
      <c r="F205" s="73"/>
      <c r="G205" s="73"/>
      <c r="H205" s="11" t="s">
        <v>29</v>
      </c>
      <c r="I205" s="43">
        <v>2304</v>
      </c>
      <c r="J205" s="43">
        <v>2304</v>
      </c>
      <c r="K205" s="43">
        <v>1295</v>
      </c>
      <c r="L205" s="20">
        <f t="shared" si="6"/>
        <v>56.20659722222222</v>
      </c>
      <c r="M205" s="1"/>
    </row>
    <row r="206" spans="1:13" ht="16.5" customHeight="1">
      <c r="A206" s="4"/>
      <c r="B206" s="4"/>
      <c r="C206" s="4"/>
      <c r="D206" s="4"/>
      <c r="E206" s="73" t="s">
        <v>37</v>
      </c>
      <c r="F206" s="73"/>
      <c r="G206" s="73"/>
      <c r="H206" s="11" t="s">
        <v>38</v>
      </c>
      <c r="I206" s="43">
        <v>9283</v>
      </c>
      <c r="J206" s="43">
        <v>9283</v>
      </c>
      <c r="K206" s="43">
        <v>6962</v>
      </c>
      <c r="L206" s="20">
        <f t="shared" si="6"/>
        <v>74.99730690509534</v>
      </c>
      <c r="M206" s="1"/>
    </row>
    <row r="207" spans="1:13" ht="16.5" customHeight="1">
      <c r="A207" s="4"/>
      <c r="B207" s="4"/>
      <c r="C207" s="4"/>
      <c r="D207" s="4"/>
      <c r="E207" s="73" t="s">
        <v>53</v>
      </c>
      <c r="F207" s="73"/>
      <c r="G207" s="73"/>
      <c r="H207" s="11" t="s">
        <v>54</v>
      </c>
      <c r="I207" s="43">
        <v>252</v>
      </c>
      <c r="J207" s="43">
        <v>252</v>
      </c>
      <c r="K207" s="43"/>
      <c r="L207" s="20">
        <f t="shared" si="6"/>
        <v>0</v>
      </c>
      <c r="M207" s="1"/>
    </row>
    <row r="208" spans="1:13" ht="33.75" customHeight="1">
      <c r="A208" s="4"/>
      <c r="B208" s="4"/>
      <c r="C208" s="4"/>
      <c r="D208" s="4"/>
      <c r="E208" s="77" t="s">
        <v>155</v>
      </c>
      <c r="F208" s="77"/>
      <c r="G208" s="33" t="s">
        <v>156</v>
      </c>
      <c r="H208" s="10"/>
      <c r="I208" s="41">
        <f>SUM(I209:I222)</f>
        <v>226890</v>
      </c>
      <c r="J208" s="41">
        <f>SUM(J209:J222)</f>
        <v>283558</v>
      </c>
      <c r="K208" s="41">
        <f>SUM(K209:K222)</f>
        <v>139490</v>
      </c>
      <c r="L208" s="24">
        <f t="shared" si="6"/>
        <v>49.19275774268404</v>
      </c>
      <c r="M208" s="51"/>
    </row>
    <row r="209" spans="1:13" ht="18" customHeight="1">
      <c r="A209" s="4"/>
      <c r="B209" s="4"/>
      <c r="C209" s="4"/>
      <c r="D209" s="4"/>
      <c r="E209" s="73" t="s">
        <v>130</v>
      </c>
      <c r="F209" s="73"/>
      <c r="G209" s="73"/>
      <c r="H209" s="11" t="s">
        <v>35</v>
      </c>
      <c r="I209" s="43">
        <v>131019</v>
      </c>
      <c r="J209" s="43">
        <v>163959</v>
      </c>
      <c r="K209" s="43">
        <v>82731</v>
      </c>
      <c r="L209" s="20">
        <f t="shared" si="6"/>
        <v>50.45834629389054</v>
      </c>
      <c r="M209" s="1"/>
    </row>
    <row r="210" spans="1:13" ht="15.75" customHeight="1">
      <c r="A210" s="4"/>
      <c r="B210" s="4"/>
      <c r="C210" s="4"/>
      <c r="D210" s="4"/>
      <c r="E210" s="73" t="s">
        <v>142</v>
      </c>
      <c r="F210" s="73"/>
      <c r="G210" s="73"/>
      <c r="H210" s="11" t="s">
        <v>25</v>
      </c>
      <c r="I210" s="43">
        <v>10515</v>
      </c>
      <c r="J210" s="43">
        <v>10515</v>
      </c>
      <c r="K210" s="43">
        <v>9723</v>
      </c>
      <c r="L210" s="20">
        <f t="shared" si="6"/>
        <v>92.4679029957204</v>
      </c>
      <c r="M210" s="1"/>
    </row>
    <row r="211" spans="1:13" ht="15.75" customHeight="1">
      <c r="A211" s="4"/>
      <c r="B211" s="4"/>
      <c r="C211" s="4"/>
      <c r="D211" s="4"/>
      <c r="E211" s="73" t="s">
        <v>132</v>
      </c>
      <c r="F211" s="73"/>
      <c r="G211" s="73"/>
      <c r="H211" s="11" t="s">
        <v>27</v>
      </c>
      <c r="I211" s="43">
        <v>25745</v>
      </c>
      <c r="J211" s="43">
        <v>33295</v>
      </c>
      <c r="K211" s="43">
        <v>16472</v>
      </c>
      <c r="L211" s="20">
        <f t="shared" si="6"/>
        <v>49.472893827902084</v>
      </c>
      <c r="M211" s="1"/>
    </row>
    <row r="212" spans="1:13" ht="15" customHeight="1">
      <c r="A212" s="4"/>
      <c r="B212" s="4"/>
      <c r="C212" s="4"/>
      <c r="D212" s="4"/>
      <c r="E212" s="73" t="s">
        <v>28</v>
      </c>
      <c r="F212" s="73"/>
      <c r="G212" s="73"/>
      <c r="H212" s="11" t="s">
        <v>29</v>
      </c>
      <c r="I212" s="43">
        <v>3468</v>
      </c>
      <c r="J212" s="43">
        <v>4485</v>
      </c>
      <c r="K212" s="43">
        <v>2228</v>
      </c>
      <c r="L212" s="20">
        <f t="shared" si="6"/>
        <v>49.67670011148272</v>
      </c>
      <c r="M212" s="1"/>
    </row>
    <row r="213" spans="1:13" ht="15" customHeight="1">
      <c r="A213" s="4"/>
      <c r="B213" s="4"/>
      <c r="C213" s="4"/>
      <c r="D213" s="4"/>
      <c r="E213" s="68" t="s">
        <v>98</v>
      </c>
      <c r="F213" s="69"/>
      <c r="G213" s="70"/>
      <c r="H213" s="11" t="s">
        <v>88</v>
      </c>
      <c r="I213" s="43"/>
      <c r="J213" s="43">
        <v>15161</v>
      </c>
      <c r="K213" s="43">
        <v>986</v>
      </c>
      <c r="L213" s="20">
        <f t="shared" si="6"/>
        <v>6.503528790976848</v>
      </c>
      <c r="M213" s="1"/>
    </row>
    <row r="214" spans="1:13" ht="15.75" customHeight="1">
      <c r="A214" s="4"/>
      <c r="B214" s="4"/>
      <c r="C214" s="4"/>
      <c r="D214" s="4"/>
      <c r="E214" s="73" t="s">
        <v>37</v>
      </c>
      <c r="F214" s="73"/>
      <c r="G214" s="73"/>
      <c r="H214" s="11" t="s">
        <v>38</v>
      </c>
      <c r="I214" s="43">
        <v>6758</v>
      </c>
      <c r="J214" s="43">
        <v>6758</v>
      </c>
      <c r="K214" s="43">
        <v>5068</v>
      </c>
      <c r="L214" s="20">
        <f t="shared" si="6"/>
        <v>74.99260136134951</v>
      </c>
      <c r="M214" s="1"/>
    </row>
    <row r="215" spans="1:13" ht="15" customHeight="1">
      <c r="A215" s="4"/>
      <c r="B215" s="4"/>
      <c r="C215" s="4"/>
      <c r="D215" s="4"/>
      <c r="E215" s="73" t="s">
        <v>39</v>
      </c>
      <c r="F215" s="73"/>
      <c r="G215" s="73"/>
      <c r="H215" s="11" t="s">
        <v>40</v>
      </c>
      <c r="I215" s="43">
        <v>2060</v>
      </c>
      <c r="J215" s="43">
        <v>2060</v>
      </c>
      <c r="K215" s="43">
        <v>76</v>
      </c>
      <c r="L215" s="20">
        <f aca="true" t="shared" si="7" ref="L215:L246">K215/J215*100</f>
        <v>3.6893203883495143</v>
      </c>
      <c r="M215" s="1"/>
    </row>
    <row r="216" spans="1:13" ht="16.5" customHeight="1">
      <c r="A216" s="4"/>
      <c r="B216" s="4"/>
      <c r="C216" s="4"/>
      <c r="D216" s="4"/>
      <c r="E216" s="73" t="s">
        <v>41</v>
      </c>
      <c r="F216" s="73"/>
      <c r="G216" s="73"/>
      <c r="H216" s="11" t="s">
        <v>42</v>
      </c>
      <c r="I216" s="43">
        <v>6828</v>
      </c>
      <c r="J216" s="43">
        <v>6828</v>
      </c>
      <c r="K216" s="43">
        <v>1934</v>
      </c>
      <c r="L216" s="20">
        <f t="shared" si="7"/>
        <v>28.324545987111893</v>
      </c>
      <c r="M216" s="1"/>
    </row>
    <row r="217" spans="1:13" ht="17.25" customHeight="1">
      <c r="A217" s="4"/>
      <c r="B217" s="4"/>
      <c r="C217" s="4"/>
      <c r="D217" s="4"/>
      <c r="E217" s="73" t="s">
        <v>135</v>
      </c>
      <c r="F217" s="73"/>
      <c r="G217" s="73"/>
      <c r="H217" s="11" t="s">
        <v>136</v>
      </c>
      <c r="I217" s="43">
        <v>1030</v>
      </c>
      <c r="J217" s="43">
        <v>1030</v>
      </c>
      <c r="K217" s="43">
        <v>100</v>
      </c>
      <c r="L217" s="20">
        <f t="shared" si="7"/>
        <v>9.70873786407767</v>
      </c>
      <c r="M217" s="1"/>
    </row>
    <row r="218" spans="1:13" ht="16.5" customHeight="1">
      <c r="A218" s="4"/>
      <c r="B218" s="4"/>
      <c r="C218" s="4"/>
      <c r="D218" s="4"/>
      <c r="E218" s="73" t="s">
        <v>43</v>
      </c>
      <c r="F218" s="73"/>
      <c r="G218" s="73"/>
      <c r="H218" s="11" t="s">
        <v>44</v>
      </c>
      <c r="I218" s="43">
        <v>23233</v>
      </c>
      <c r="J218" s="43">
        <v>23233</v>
      </c>
      <c r="K218" s="43">
        <v>13709</v>
      </c>
      <c r="L218" s="20">
        <f t="shared" si="7"/>
        <v>59.006585460336595</v>
      </c>
      <c r="M218" s="1"/>
    </row>
    <row r="219" spans="1:13" ht="16.5" customHeight="1">
      <c r="A219" s="4"/>
      <c r="B219" s="4"/>
      <c r="C219" s="4"/>
      <c r="D219" s="4"/>
      <c r="E219" s="73" t="s">
        <v>45</v>
      </c>
      <c r="F219" s="73"/>
      <c r="G219" s="73"/>
      <c r="H219" s="11" t="s">
        <v>46</v>
      </c>
      <c r="I219" s="43">
        <v>3071</v>
      </c>
      <c r="J219" s="43">
        <v>3071</v>
      </c>
      <c r="K219" s="43">
        <v>1020</v>
      </c>
      <c r="L219" s="20">
        <f t="shared" si="7"/>
        <v>33.21393682839466</v>
      </c>
      <c r="M219" s="1"/>
    </row>
    <row r="220" spans="1:13" ht="16.5" customHeight="1">
      <c r="A220" s="4"/>
      <c r="B220" s="4"/>
      <c r="C220" s="4"/>
      <c r="D220" s="4"/>
      <c r="E220" s="73" t="s">
        <v>14</v>
      </c>
      <c r="F220" s="73"/>
      <c r="G220" s="73"/>
      <c r="H220" s="11" t="s">
        <v>15</v>
      </c>
      <c r="I220" s="43">
        <v>10932</v>
      </c>
      <c r="J220" s="43">
        <v>10932</v>
      </c>
      <c r="K220" s="43">
        <v>4536</v>
      </c>
      <c r="L220" s="20">
        <f t="shared" si="7"/>
        <v>41.49286498353458</v>
      </c>
      <c r="M220" s="1"/>
    </row>
    <row r="221" spans="1:13" ht="16.5" customHeight="1">
      <c r="A221" s="4"/>
      <c r="B221" s="4"/>
      <c r="C221" s="4"/>
      <c r="D221" s="4"/>
      <c r="E221" s="73" t="s">
        <v>49</v>
      </c>
      <c r="F221" s="73"/>
      <c r="G221" s="73"/>
      <c r="H221" s="11" t="s">
        <v>50</v>
      </c>
      <c r="I221" s="43">
        <v>2031</v>
      </c>
      <c r="J221" s="43">
        <v>2031</v>
      </c>
      <c r="K221" s="43">
        <v>907</v>
      </c>
      <c r="L221" s="20">
        <f t="shared" si="7"/>
        <v>44.65780403741999</v>
      </c>
      <c r="M221" s="1"/>
    </row>
    <row r="222" spans="1:13" ht="16.5" customHeight="1">
      <c r="A222" s="4"/>
      <c r="B222" s="4"/>
      <c r="C222" s="4"/>
      <c r="D222" s="4"/>
      <c r="E222" s="73" t="s">
        <v>53</v>
      </c>
      <c r="F222" s="73"/>
      <c r="G222" s="73"/>
      <c r="H222" s="11" t="s">
        <v>54</v>
      </c>
      <c r="I222" s="43">
        <v>200</v>
      </c>
      <c r="J222" s="43">
        <v>200</v>
      </c>
      <c r="K222" s="43"/>
      <c r="L222" s="20">
        <f t="shared" si="7"/>
        <v>0</v>
      </c>
      <c r="M222" s="1"/>
    </row>
    <row r="223" spans="1:13" ht="31.5" customHeight="1">
      <c r="A223" s="4"/>
      <c r="B223" s="4"/>
      <c r="C223" s="4"/>
      <c r="D223" s="4"/>
      <c r="E223" s="77" t="s">
        <v>157</v>
      </c>
      <c r="F223" s="77"/>
      <c r="G223" s="14" t="s">
        <v>158</v>
      </c>
      <c r="H223" s="10"/>
      <c r="I223" s="41">
        <f>SUM(I224:I226)</f>
        <v>0</v>
      </c>
      <c r="J223" s="41">
        <f>SUM(J224:J226)</f>
        <v>37768</v>
      </c>
      <c r="K223" s="41">
        <f>SUM(K224:K226)</f>
        <v>18179</v>
      </c>
      <c r="L223" s="24">
        <f t="shared" si="7"/>
        <v>48.13334039398433</v>
      </c>
      <c r="M223" s="1"/>
    </row>
    <row r="224" spans="1:13" ht="14.25" customHeight="1">
      <c r="A224" s="4"/>
      <c r="B224" s="4"/>
      <c r="C224" s="4"/>
      <c r="D224" s="4"/>
      <c r="E224" s="73" t="s">
        <v>151</v>
      </c>
      <c r="F224" s="73"/>
      <c r="G224" s="73"/>
      <c r="H224" s="11" t="s">
        <v>152</v>
      </c>
      <c r="I224" s="43"/>
      <c r="J224" s="43">
        <v>25394</v>
      </c>
      <c r="K224" s="43">
        <v>14911</v>
      </c>
      <c r="L224" s="20">
        <f t="shared" si="7"/>
        <v>58.718594943687485</v>
      </c>
      <c r="M224" s="1"/>
    </row>
    <row r="225" spans="1:13" ht="15" customHeight="1">
      <c r="A225" s="4"/>
      <c r="B225" s="4"/>
      <c r="C225" s="4"/>
      <c r="D225" s="4"/>
      <c r="E225" s="73" t="s">
        <v>14</v>
      </c>
      <c r="F225" s="73"/>
      <c r="G225" s="73"/>
      <c r="H225" s="11" t="s">
        <v>15</v>
      </c>
      <c r="I225" s="43"/>
      <c r="J225" s="43">
        <v>5645</v>
      </c>
      <c r="K225" s="43">
        <v>1710</v>
      </c>
      <c r="L225" s="20">
        <f t="shared" si="7"/>
        <v>30.292294065544727</v>
      </c>
      <c r="M225" s="1"/>
    </row>
    <row r="226" spans="1:13" ht="15" customHeight="1">
      <c r="A226" s="4"/>
      <c r="B226" s="4"/>
      <c r="C226" s="4"/>
      <c r="D226" s="4"/>
      <c r="E226" s="73" t="s">
        <v>39</v>
      </c>
      <c r="F226" s="73"/>
      <c r="G226" s="73"/>
      <c r="H226" s="11" t="s">
        <v>40</v>
      </c>
      <c r="I226" s="43"/>
      <c r="J226" s="43">
        <v>6729</v>
      </c>
      <c r="K226" s="43">
        <v>1558</v>
      </c>
      <c r="L226" s="20">
        <f t="shared" si="7"/>
        <v>23.15351463813345</v>
      </c>
      <c r="M226" s="1"/>
    </row>
    <row r="227" spans="1:13" ht="17.25" customHeight="1">
      <c r="A227" s="4"/>
      <c r="B227" s="4"/>
      <c r="C227" s="4"/>
      <c r="D227" s="4"/>
      <c r="E227" s="77" t="s">
        <v>59</v>
      </c>
      <c r="F227" s="77"/>
      <c r="G227" s="14" t="s">
        <v>159</v>
      </c>
      <c r="H227" s="10"/>
      <c r="I227" s="41">
        <f>SUM(I228)</f>
        <v>137292</v>
      </c>
      <c r="J227" s="41">
        <f>SUM(J228)</f>
        <v>137292</v>
      </c>
      <c r="K227" s="41">
        <f>SUM(K228)</f>
        <v>102968</v>
      </c>
      <c r="L227" s="24">
        <f t="shared" si="7"/>
        <v>74.99927162544067</v>
      </c>
      <c r="M227" s="1"/>
    </row>
    <row r="228" spans="1:13" ht="15" customHeight="1">
      <c r="A228" s="4"/>
      <c r="B228" s="4"/>
      <c r="C228" s="4"/>
      <c r="D228" s="4"/>
      <c r="E228" s="73" t="s">
        <v>37</v>
      </c>
      <c r="F228" s="73"/>
      <c r="G228" s="73"/>
      <c r="H228" s="11" t="s">
        <v>38</v>
      </c>
      <c r="I228" s="43">
        <v>137292</v>
      </c>
      <c r="J228" s="43">
        <v>137292</v>
      </c>
      <c r="K228" s="43">
        <v>102968</v>
      </c>
      <c r="L228" s="20">
        <f t="shared" si="7"/>
        <v>74.99927162544067</v>
      </c>
      <c r="M228" s="1"/>
    </row>
    <row r="229" spans="1:13" ht="16.5" customHeight="1">
      <c r="A229" s="4"/>
      <c r="B229" s="4"/>
      <c r="C229" s="4"/>
      <c r="D229" s="4"/>
      <c r="E229" s="28" t="s">
        <v>160</v>
      </c>
      <c r="F229" s="9" t="s">
        <v>161</v>
      </c>
      <c r="G229" s="17"/>
      <c r="H229" s="11"/>
      <c r="I229" s="49">
        <f>SUM(I230)</f>
        <v>0</v>
      </c>
      <c r="J229" s="49">
        <f>SUM(J230)</f>
        <v>156928</v>
      </c>
      <c r="K229" s="49">
        <f>SUM(K230)</f>
        <v>0</v>
      </c>
      <c r="L229" s="13">
        <f t="shared" si="7"/>
        <v>0</v>
      </c>
      <c r="M229" s="1"/>
    </row>
    <row r="230" spans="1:13" ht="15.75" customHeight="1">
      <c r="A230" s="4"/>
      <c r="B230" s="4"/>
      <c r="C230" s="4"/>
      <c r="D230" s="4"/>
      <c r="E230" s="72" t="s">
        <v>162</v>
      </c>
      <c r="F230" s="72"/>
      <c r="G230" s="14" t="s">
        <v>163</v>
      </c>
      <c r="H230" s="28"/>
      <c r="I230" s="41">
        <f>SUM(I231:I236)</f>
        <v>0</v>
      </c>
      <c r="J230" s="41">
        <f>SUM(J231:J236)</f>
        <v>156928</v>
      </c>
      <c r="K230" s="41">
        <f>SUM(K231:K236)</f>
        <v>0</v>
      </c>
      <c r="L230" s="24">
        <f t="shared" si="7"/>
        <v>0</v>
      </c>
      <c r="M230" s="1"/>
    </row>
    <row r="231" spans="1:13" ht="16.5" customHeight="1">
      <c r="A231" s="4"/>
      <c r="B231" s="4"/>
      <c r="C231" s="4"/>
      <c r="D231" s="4"/>
      <c r="E231" s="73" t="s">
        <v>164</v>
      </c>
      <c r="F231" s="73"/>
      <c r="G231" s="73"/>
      <c r="H231" s="11" t="s">
        <v>165</v>
      </c>
      <c r="I231" s="43"/>
      <c r="J231" s="43">
        <v>97446</v>
      </c>
      <c r="K231" s="43"/>
      <c r="L231" s="20">
        <f t="shared" si="7"/>
        <v>0</v>
      </c>
      <c r="M231" s="1"/>
    </row>
    <row r="232" spans="1:13" ht="16.5" customHeight="1">
      <c r="A232" s="4"/>
      <c r="B232" s="4"/>
      <c r="C232" s="4"/>
      <c r="D232" s="4"/>
      <c r="E232" s="73" t="s">
        <v>164</v>
      </c>
      <c r="F232" s="73"/>
      <c r="G232" s="73"/>
      <c r="H232" s="11" t="s">
        <v>166</v>
      </c>
      <c r="I232" s="43"/>
      <c r="J232" s="43">
        <v>32482</v>
      </c>
      <c r="K232" s="43"/>
      <c r="L232" s="20">
        <f t="shared" si="7"/>
        <v>0</v>
      </c>
      <c r="M232" s="1"/>
    </row>
    <row r="233" spans="1:13" ht="16.5" customHeight="1">
      <c r="A233" s="4"/>
      <c r="B233" s="4"/>
      <c r="C233" s="4"/>
      <c r="D233" s="4"/>
      <c r="E233" s="73" t="s">
        <v>41</v>
      </c>
      <c r="F233" s="73"/>
      <c r="G233" s="73"/>
      <c r="H233" s="11" t="s">
        <v>167</v>
      </c>
      <c r="I233" s="43"/>
      <c r="J233" s="43">
        <v>5250</v>
      </c>
      <c r="K233" s="43"/>
      <c r="L233" s="20">
        <f t="shared" si="7"/>
        <v>0</v>
      </c>
      <c r="M233" s="1"/>
    </row>
    <row r="234" spans="1:13" ht="16.5" customHeight="1">
      <c r="A234" s="4"/>
      <c r="B234" s="4"/>
      <c r="C234" s="4"/>
      <c r="D234" s="4"/>
      <c r="E234" s="73" t="s">
        <v>41</v>
      </c>
      <c r="F234" s="73"/>
      <c r="G234" s="73"/>
      <c r="H234" s="11" t="s">
        <v>168</v>
      </c>
      <c r="I234" s="43"/>
      <c r="J234" s="43">
        <v>1750</v>
      </c>
      <c r="K234" s="43"/>
      <c r="L234" s="20">
        <f t="shared" si="7"/>
        <v>0</v>
      </c>
      <c r="M234" s="1"/>
    </row>
    <row r="235" spans="1:13" ht="16.5" customHeight="1">
      <c r="A235" s="4"/>
      <c r="B235" s="4"/>
      <c r="C235" s="4"/>
      <c r="D235" s="4"/>
      <c r="E235" s="68" t="s">
        <v>14</v>
      </c>
      <c r="F235" s="69"/>
      <c r="G235" s="70"/>
      <c r="H235" s="11" t="s">
        <v>169</v>
      </c>
      <c r="I235" s="43"/>
      <c r="J235" s="43">
        <v>15000</v>
      </c>
      <c r="K235" s="43"/>
      <c r="L235" s="20">
        <f t="shared" si="7"/>
        <v>0</v>
      </c>
      <c r="M235" s="1"/>
    </row>
    <row r="236" spans="1:13" ht="16.5" customHeight="1">
      <c r="A236" s="4"/>
      <c r="B236" s="4"/>
      <c r="C236" s="4"/>
      <c r="D236" s="4"/>
      <c r="E236" s="68" t="s">
        <v>14</v>
      </c>
      <c r="F236" s="69"/>
      <c r="G236" s="70"/>
      <c r="H236" s="11" t="s">
        <v>170</v>
      </c>
      <c r="I236" s="43"/>
      <c r="J236" s="43">
        <v>5000</v>
      </c>
      <c r="K236" s="43"/>
      <c r="L236" s="20">
        <f t="shared" si="7"/>
        <v>0</v>
      </c>
      <c r="M236" s="1"/>
    </row>
    <row r="237" spans="1:13" ht="18" customHeight="1">
      <c r="A237" s="4"/>
      <c r="B237" s="4"/>
      <c r="C237" s="4"/>
      <c r="D237" s="4"/>
      <c r="E237" s="28" t="s">
        <v>171</v>
      </c>
      <c r="F237" s="9" t="s">
        <v>172</v>
      </c>
      <c r="G237" s="54"/>
      <c r="H237" s="55"/>
      <c r="I237" s="21">
        <f>I238+I240+I242</f>
        <v>1437600</v>
      </c>
      <c r="J237" s="21">
        <f>J238+J240+J242</f>
        <v>1664256</v>
      </c>
      <c r="K237" s="21">
        <f>K238+K240+K242</f>
        <v>434706</v>
      </c>
      <c r="L237" s="13">
        <f t="shared" si="7"/>
        <v>26.12014017074296</v>
      </c>
      <c r="M237" s="1"/>
    </row>
    <row r="238" spans="1:13" ht="18" customHeight="1">
      <c r="A238" s="4"/>
      <c r="B238" s="4"/>
      <c r="C238" s="4"/>
      <c r="D238" s="4"/>
      <c r="E238" s="72" t="s">
        <v>173</v>
      </c>
      <c r="F238" s="72"/>
      <c r="G238" s="14" t="s">
        <v>174</v>
      </c>
      <c r="H238" s="56"/>
      <c r="I238" s="16">
        <f>SUM(I239)</f>
        <v>400000</v>
      </c>
      <c r="J238" s="16">
        <f>SUM(J239)</f>
        <v>400000</v>
      </c>
      <c r="K238" s="16">
        <f>SUM(K239)</f>
        <v>0</v>
      </c>
      <c r="L238" s="13">
        <f t="shared" si="7"/>
        <v>0</v>
      </c>
      <c r="M238" s="1"/>
    </row>
    <row r="239" spans="1:13" ht="54" customHeight="1">
      <c r="A239" s="4"/>
      <c r="B239" s="4"/>
      <c r="C239" s="4"/>
      <c r="D239" s="4"/>
      <c r="E239" s="78" t="s">
        <v>175</v>
      </c>
      <c r="F239" s="78"/>
      <c r="G239" s="33"/>
      <c r="H239" s="25" t="s">
        <v>176</v>
      </c>
      <c r="I239" s="26">
        <v>400000</v>
      </c>
      <c r="J239" s="26">
        <v>400000</v>
      </c>
      <c r="K239" s="26"/>
      <c r="L239" s="20">
        <f t="shared" si="7"/>
        <v>0</v>
      </c>
      <c r="M239" s="1"/>
    </row>
    <row r="240" spans="1:13" ht="46.5" customHeight="1">
      <c r="A240" s="4"/>
      <c r="B240" s="4"/>
      <c r="C240" s="4"/>
      <c r="D240" s="4"/>
      <c r="E240" s="72" t="s">
        <v>177</v>
      </c>
      <c r="F240" s="72"/>
      <c r="G240" s="14" t="s">
        <v>178</v>
      </c>
      <c r="H240" s="56"/>
      <c r="I240" s="16">
        <f>SUM(I241)</f>
        <v>1023600</v>
      </c>
      <c r="J240" s="16">
        <f>SUM(J241)</f>
        <v>1250256</v>
      </c>
      <c r="K240" s="16">
        <f>SUM(K241)</f>
        <v>433506</v>
      </c>
      <c r="L240" s="13">
        <f t="shared" si="7"/>
        <v>34.673378892002916</v>
      </c>
      <c r="M240" s="1"/>
    </row>
    <row r="241" spans="1:13" ht="18" customHeight="1">
      <c r="A241" s="4"/>
      <c r="B241" s="4"/>
      <c r="C241" s="4"/>
      <c r="D241" s="4"/>
      <c r="E241" s="78" t="s">
        <v>179</v>
      </c>
      <c r="F241" s="78"/>
      <c r="G241" s="33"/>
      <c r="H241" s="25" t="s">
        <v>180</v>
      </c>
      <c r="I241" s="26">
        <v>1023600</v>
      </c>
      <c r="J241" s="26">
        <v>1250256</v>
      </c>
      <c r="K241" s="26">
        <v>433506</v>
      </c>
      <c r="L241" s="20">
        <f t="shared" si="7"/>
        <v>34.673378892002916</v>
      </c>
      <c r="M241" s="1"/>
    </row>
    <row r="242" spans="1:13" ht="18" customHeight="1">
      <c r="A242" s="4"/>
      <c r="B242" s="4"/>
      <c r="C242" s="4"/>
      <c r="D242" s="4"/>
      <c r="E242" s="72" t="s">
        <v>59</v>
      </c>
      <c r="F242" s="72"/>
      <c r="G242" s="14" t="s">
        <v>181</v>
      </c>
      <c r="H242" s="56"/>
      <c r="I242" s="16">
        <f>SUM(I243:I246)</f>
        <v>14000</v>
      </c>
      <c r="J242" s="16">
        <f>SUM(J243:J246)</f>
        <v>14000</v>
      </c>
      <c r="K242" s="16">
        <f>SUM(K243:K246)</f>
        <v>1200</v>
      </c>
      <c r="L242" s="24">
        <f t="shared" si="7"/>
        <v>8.571428571428571</v>
      </c>
      <c r="M242" s="1"/>
    </row>
    <row r="243" spans="1:13" ht="29.25" customHeight="1">
      <c r="A243" s="4"/>
      <c r="B243" s="4"/>
      <c r="C243" s="4"/>
      <c r="D243" s="4"/>
      <c r="E243" s="71" t="s">
        <v>182</v>
      </c>
      <c r="F243" s="71"/>
      <c r="G243" s="71"/>
      <c r="H243" s="11" t="s">
        <v>183</v>
      </c>
      <c r="I243" s="43">
        <v>5000</v>
      </c>
      <c r="J243" s="43">
        <v>5000</v>
      </c>
      <c r="K243" s="43"/>
      <c r="L243" s="20">
        <f t="shared" si="7"/>
        <v>0</v>
      </c>
      <c r="M243" s="1"/>
    </row>
    <row r="244" spans="1:13" ht="41.25" customHeight="1">
      <c r="A244" s="4"/>
      <c r="B244" s="4"/>
      <c r="C244" s="4"/>
      <c r="D244" s="4"/>
      <c r="E244" s="71" t="s">
        <v>184</v>
      </c>
      <c r="F244" s="71"/>
      <c r="G244" s="71"/>
      <c r="H244" s="11" t="s">
        <v>185</v>
      </c>
      <c r="I244" s="43">
        <v>2000</v>
      </c>
      <c r="J244" s="43">
        <v>2000</v>
      </c>
      <c r="K244" s="43"/>
      <c r="L244" s="20">
        <f t="shared" si="7"/>
        <v>0</v>
      </c>
      <c r="M244" s="1"/>
    </row>
    <row r="245" spans="1:13" ht="16.5" customHeight="1">
      <c r="A245" s="4"/>
      <c r="B245" s="4"/>
      <c r="C245" s="4"/>
      <c r="D245" s="4"/>
      <c r="E245" s="73" t="s">
        <v>41</v>
      </c>
      <c r="F245" s="73"/>
      <c r="G245" s="73"/>
      <c r="H245" s="11" t="s">
        <v>42</v>
      </c>
      <c r="I245" s="43">
        <v>4000</v>
      </c>
      <c r="J245" s="43">
        <v>4000</v>
      </c>
      <c r="K245" s="43"/>
      <c r="L245" s="20">
        <f t="shared" si="7"/>
        <v>0</v>
      </c>
      <c r="M245" s="1"/>
    </row>
    <row r="246" spans="1:13" ht="13.5" customHeight="1">
      <c r="A246" s="4"/>
      <c r="B246" s="4"/>
      <c r="C246" s="4"/>
      <c r="D246" s="4"/>
      <c r="E246" s="73" t="s">
        <v>14</v>
      </c>
      <c r="F246" s="73"/>
      <c r="G246" s="73"/>
      <c r="H246" s="11" t="s">
        <v>15</v>
      </c>
      <c r="I246" s="43">
        <v>3000</v>
      </c>
      <c r="J246" s="43">
        <v>3000</v>
      </c>
      <c r="K246" s="43">
        <v>1200</v>
      </c>
      <c r="L246" s="20">
        <f t="shared" si="7"/>
        <v>40</v>
      </c>
      <c r="M246" s="1"/>
    </row>
    <row r="247" spans="1:13" ht="15" customHeight="1">
      <c r="A247" s="4"/>
      <c r="B247" s="4"/>
      <c r="C247" s="4"/>
      <c r="D247" s="4"/>
      <c r="E247" s="28" t="s">
        <v>186</v>
      </c>
      <c r="F247" s="9" t="s">
        <v>187</v>
      </c>
      <c r="G247" s="17"/>
      <c r="H247" s="11"/>
      <c r="I247" s="49">
        <f>I248+I265+I274+I288+I293+I295</f>
        <v>2547574</v>
      </c>
      <c r="J247" s="49">
        <f>J248+J265+J274+J288+J293+J295</f>
        <v>3078001</v>
      </c>
      <c r="K247" s="49">
        <f>K248+K265+K274+K288+K293+K295</f>
        <v>1576669</v>
      </c>
      <c r="L247" s="13">
        <f aca="true" t="shared" si="8" ref="L247:L265">K247/J247*100</f>
        <v>51.22379752313271</v>
      </c>
      <c r="M247" s="1"/>
    </row>
    <row r="248" spans="1:13" ht="16.5" customHeight="1">
      <c r="A248" s="4"/>
      <c r="B248" s="4"/>
      <c r="C248" s="4"/>
      <c r="D248" s="4"/>
      <c r="E248" s="72" t="s">
        <v>188</v>
      </c>
      <c r="F248" s="72"/>
      <c r="G248" s="33" t="s">
        <v>189</v>
      </c>
      <c r="H248" s="28"/>
      <c r="I248" s="41">
        <f>SUM(I249:I264)</f>
        <v>921678</v>
      </c>
      <c r="J248" s="41">
        <f>SUM(J249:J264)</f>
        <v>992120</v>
      </c>
      <c r="K248" s="41">
        <f>SUM(K249:K264)</f>
        <v>524614</v>
      </c>
      <c r="L248" s="24">
        <f t="shared" si="8"/>
        <v>52.87807926460509</v>
      </c>
      <c r="M248" s="1"/>
    </row>
    <row r="249" spans="1:13" ht="12.75" customHeight="1">
      <c r="A249" s="4"/>
      <c r="B249" s="4"/>
      <c r="C249" s="4"/>
      <c r="D249" s="4"/>
      <c r="E249" s="73" t="s">
        <v>34</v>
      </c>
      <c r="F249" s="73"/>
      <c r="G249" s="73"/>
      <c r="H249" s="11" t="s">
        <v>35</v>
      </c>
      <c r="I249" s="43">
        <v>426300</v>
      </c>
      <c r="J249" s="43">
        <v>447507</v>
      </c>
      <c r="K249" s="43">
        <v>204273</v>
      </c>
      <c r="L249" s="20">
        <f t="shared" si="8"/>
        <v>45.64688373589687</v>
      </c>
      <c r="M249" s="1"/>
    </row>
    <row r="250" spans="1:13" ht="13.5" customHeight="1">
      <c r="A250" s="4"/>
      <c r="B250" s="4"/>
      <c r="C250" s="4"/>
      <c r="D250" s="4"/>
      <c r="E250" s="73" t="s">
        <v>36</v>
      </c>
      <c r="F250" s="73"/>
      <c r="G250" s="73"/>
      <c r="H250" s="11" t="s">
        <v>25</v>
      </c>
      <c r="I250" s="43">
        <v>31500</v>
      </c>
      <c r="J250" s="43">
        <v>32047</v>
      </c>
      <c r="K250" s="43">
        <v>32047</v>
      </c>
      <c r="L250" s="20">
        <f t="shared" si="8"/>
        <v>100</v>
      </c>
      <c r="M250" s="1"/>
    </row>
    <row r="251" spans="1:13" ht="12.75" customHeight="1">
      <c r="A251" s="4"/>
      <c r="B251" s="4"/>
      <c r="C251" s="4"/>
      <c r="D251" s="4"/>
      <c r="E251" s="73" t="s">
        <v>190</v>
      </c>
      <c r="F251" s="73"/>
      <c r="G251" s="73"/>
      <c r="H251" s="11" t="s">
        <v>27</v>
      </c>
      <c r="I251" s="43">
        <v>85000</v>
      </c>
      <c r="J251" s="43">
        <v>88718</v>
      </c>
      <c r="K251" s="43">
        <v>38200</v>
      </c>
      <c r="L251" s="20">
        <f t="shared" si="8"/>
        <v>43.057778579318736</v>
      </c>
      <c r="M251" s="1"/>
    </row>
    <row r="252" spans="1:13" ht="12" customHeight="1">
      <c r="A252" s="4"/>
      <c r="B252" s="4"/>
      <c r="C252" s="4"/>
      <c r="D252" s="4"/>
      <c r="E252" s="73" t="s">
        <v>28</v>
      </c>
      <c r="F252" s="73"/>
      <c r="G252" s="73"/>
      <c r="H252" s="11" t="s">
        <v>29</v>
      </c>
      <c r="I252" s="43">
        <v>11800</v>
      </c>
      <c r="J252" s="43">
        <v>12317</v>
      </c>
      <c r="K252" s="43">
        <v>5509</v>
      </c>
      <c r="L252" s="20">
        <f t="shared" si="8"/>
        <v>44.72680035722985</v>
      </c>
      <c r="M252" s="1"/>
    </row>
    <row r="253" spans="1:13" ht="15" customHeight="1">
      <c r="A253" s="4"/>
      <c r="B253" s="4"/>
      <c r="C253" s="4"/>
      <c r="D253" s="4"/>
      <c r="E253" s="73" t="s">
        <v>37</v>
      </c>
      <c r="F253" s="73"/>
      <c r="G253" s="73"/>
      <c r="H253" s="11" t="s">
        <v>38</v>
      </c>
      <c r="I253" s="43">
        <v>24200</v>
      </c>
      <c r="J253" s="43">
        <v>24200</v>
      </c>
      <c r="K253" s="43">
        <v>18150</v>
      </c>
      <c r="L253" s="20">
        <f t="shared" si="8"/>
        <v>75</v>
      </c>
      <c r="M253" s="1"/>
    </row>
    <row r="254" spans="1:13" ht="14.25" customHeight="1">
      <c r="A254" s="4"/>
      <c r="B254" s="4"/>
      <c r="C254" s="4"/>
      <c r="D254" s="4"/>
      <c r="E254" s="73" t="s">
        <v>41</v>
      </c>
      <c r="F254" s="73"/>
      <c r="G254" s="73"/>
      <c r="H254" s="11" t="s">
        <v>42</v>
      </c>
      <c r="I254" s="43">
        <v>67260</v>
      </c>
      <c r="J254" s="43">
        <v>63986</v>
      </c>
      <c r="K254" s="43">
        <v>58807</v>
      </c>
      <c r="L254" s="20">
        <f t="shared" si="8"/>
        <v>91.90604194667583</v>
      </c>
      <c r="M254" s="1"/>
    </row>
    <row r="255" spans="1:13" ht="15.75" customHeight="1">
      <c r="A255" s="4"/>
      <c r="B255" s="4"/>
      <c r="C255" s="4"/>
      <c r="D255" s="4"/>
      <c r="E255" s="73" t="s">
        <v>107</v>
      </c>
      <c r="F255" s="73"/>
      <c r="G255" s="73"/>
      <c r="H255" s="11" t="s">
        <v>133</v>
      </c>
      <c r="I255" s="43">
        <v>55000</v>
      </c>
      <c r="J255" s="43">
        <v>55000</v>
      </c>
      <c r="K255" s="43">
        <v>37764</v>
      </c>
      <c r="L255" s="20">
        <f t="shared" si="8"/>
        <v>68.66181818181818</v>
      </c>
      <c r="M255" s="1"/>
    </row>
    <row r="256" spans="1:13" ht="14.25" customHeight="1">
      <c r="A256" s="4"/>
      <c r="B256" s="4"/>
      <c r="C256" s="4"/>
      <c r="D256" s="4"/>
      <c r="E256" s="73" t="s">
        <v>134</v>
      </c>
      <c r="F256" s="73"/>
      <c r="G256" s="73"/>
      <c r="H256" s="11" t="s">
        <v>109</v>
      </c>
      <c r="I256" s="43">
        <v>3000</v>
      </c>
      <c r="J256" s="43">
        <v>8000</v>
      </c>
      <c r="K256" s="43">
        <v>2913</v>
      </c>
      <c r="L256" s="20">
        <f t="shared" si="8"/>
        <v>36.412499999999994</v>
      </c>
      <c r="M256" s="1"/>
    </row>
    <row r="257" spans="1:13" ht="15.75" customHeight="1">
      <c r="A257" s="4"/>
      <c r="B257" s="4"/>
      <c r="C257" s="4"/>
      <c r="D257" s="4"/>
      <c r="E257" s="73" t="s">
        <v>43</v>
      </c>
      <c r="F257" s="73"/>
      <c r="G257" s="73"/>
      <c r="H257" s="11" t="s">
        <v>44</v>
      </c>
      <c r="I257" s="43">
        <v>23400</v>
      </c>
      <c r="J257" s="43">
        <v>23400</v>
      </c>
      <c r="K257" s="43">
        <v>12960</v>
      </c>
      <c r="L257" s="20">
        <f t="shared" si="8"/>
        <v>55.38461538461539</v>
      </c>
      <c r="M257" s="1"/>
    </row>
    <row r="258" spans="1:13" ht="15.75" customHeight="1">
      <c r="A258" s="4"/>
      <c r="B258" s="4"/>
      <c r="C258" s="4"/>
      <c r="D258" s="4"/>
      <c r="E258" s="73" t="s">
        <v>45</v>
      </c>
      <c r="F258" s="73"/>
      <c r="G258" s="73"/>
      <c r="H258" s="11" t="s">
        <v>46</v>
      </c>
      <c r="I258" s="43">
        <v>4000</v>
      </c>
      <c r="J258" s="43">
        <v>4000</v>
      </c>
      <c r="K258" s="43">
        <v>4000</v>
      </c>
      <c r="L258" s="20">
        <f t="shared" si="8"/>
        <v>100</v>
      </c>
      <c r="M258" s="1"/>
    </row>
    <row r="259" spans="1:13" ht="15" customHeight="1">
      <c r="A259" s="4"/>
      <c r="B259" s="4"/>
      <c r="C259" s="4"/>
      <c r="D259" s="4"/>
      <c r="E259" s="73" t="s">
        <v>14</v>
      </c>
      <c r="F259" s="73"/>
      <c r="G259" s="73"/>
      <c r="H259" s="11" t="s">
        <v>15</v>
      </c>
      <c r="I259" s="43">
        <v>29000</v>
      </c>
      <c r="J259" s="43">
        <v>29000</v>
      </c>
      <c r="K259" s="43">
        <v>15830</v>
      </c>
      <c r="L259" s="20">
        <f t="shared" si="8"/>
        <v>54.58620689655172</v>
      </c>
      <c r="M259" s="1"/>
    </row>
    <row r="260" spans="1:13" ht="15" customHeight="1">
      <c r="A260" s="4"/>
      <c r="B260" s="4"/>
      <c r="C260" s="4"/>
      <c r="D260" s="4"/>
      <c r="E260" s="73" t="s">
        <v>39</v>
      </c>
      <c r="F260" s="73"/>
      <c r="G260" s="73"/>
      <c r="H260" s="11" t="s">
        <v>40</v>
      </c>
      <c r="I260" s="43">
        <v>1000</v>
      </c>
      <c r="J260" s="43">
        <v>1000</v>
      </c>
      <c r="K260" s="43">
        <v>815</v>
      </c>
      <c r="L260" s="20">
        <f t="shared" si="8"/>
        <v>81.5</v>
      </c>
      <c r="M260" s="1"/>
    </row>
    <row r="261" spans="1:13" ht="15" customHeight="1">
      <c r="A261" s="4"/>
      <c r="B261" s="4"/>
      <c r="C261" s="4"/>
      <c r="D261" s="4"/>
      <c r="E261" s="73" t="s">
        <v>49</v>
      </c>
      <c r="F261" s="73"/>
      <c r="G261" s="73"/>
      <c r="H261" s="11" t="s">
        <v>50</v>
      </c>
      <c r="I261" s="43">
        <v>3500</v>
      </c>
      <c r="J261" s="43">
        <v>3500</v>
      </c>
      <c r="K261" s="43">
        <v>2641</v>
      </c>
      <c r="L261" s="20">
        <f t="shared" si="8"/>
        <v>75.45714285714286</v>
      </c>
      <c r="M261" s="1"/>
    </row>
    <row r="262" spans="1:13" ht="16.5" customHeight="1">
      <c r="A262" s="4"/>
      <c r="B262" s="4"/>
      <c r="C262" s="4"/>
      <c r="D262" s="4"/>
      <c r="E262" s="73" t="s">
        <v>191</v>
      </c>
      <c r="F262" s="73"/>
      <c r="G262" s="73"/>
      <c r="H262" s="11" t="s">
        <v>192</v>
      </c>
      <c r="I262" s="43">
        <v>134718</v>
      </c>
      <c r="J262" s="43">
        <v>134718</v>
      </c>
      <c r="K262" s="43">
        <v>38304</v>
      </c>
      <c r="L262" s="20">
        <f t="shared" si="8"/>
        <v>28.432726139046004</v>
      </c>
      <c r="M262" s="1"/>
    </row>
    <row r="263" spans="1:13" ht="17.25" customHeight="1">
      <c r="A263" s="4" t="s">
        <v>193</v>
      </c>
      <c r="B263" s="4"/>
      <c r="C263" s="4"/>
      <c r="D263" s="4"/>
      <c r="E263" s="73" t="s">
        <v>53</v>
      </c>
      <c r="F263" s="73"/>
      <c r="G263" s="73"/>
      <c r="H263" s="11" t="s">
        <v>54</v>
      </c>
      <c r="I263" s="43">
        <v>22000</v>
      </c>
      <c r="J263" s="43">
        <v>22000</v>
      </c>
      <c r="K263" s="43">
        <v>9674</v>
      </c>
      <c r="L263" s="20">
        <f t="shared" si="8"/>
        <v>43.972727272727276</v>
      </c>
      <c r="M263" s="1"/>
    </row>
    <row r="264" spans="1:13" ht="17.25" customHeight="1">
      <c r="A264" s="4"/>
      <c r="B264" s="4"/>
      <c r="C264" s="4"/>
      <c r="D264" s="4"/>
      <c r="E264" s="68" t="s">
        <v>77</v>
      </c>
      <c r="F264" s="69"/>
      <c r="G264" s="70"/>
      <c r="H264" s="11" t="s">
        <v>78</v>
      </c>
      <c r="I264" s="43"/>
      <c r="J264" s="43">
        <v>42727</v>
      </c>
      <c r="K264" s="43">
        <v>42727</v>
      </c>
      <c r="L264" s="20">
        <f t="shared" si="8"/>
        <v>100</v>
      </c>
      <c r="M264" s="1"/>
    </row>
    <row r="265" spans="1:13" ht="18.75" customHeight="1">
      <c r="A265" s="4"/>
      <c r="B265" s="4"/>
      <c r="C265" s="4"/>
      <c r="D265" s="4"/>
      <c r="E265" s="79" t="s">
        <v>194</v>
      </c>
      <c r="F265" s="79"/>
      <c r="G265" s="33" t="s">
        <v>195</v>
      </c>
      <c r="H265" s="15"/>
      <c r="I265" s="41">
        <f>SUM(I266:I273)</f>
        <v>214080</v>
      </c>
      <c r="J265" s="41">
        <f>SUM(J266:J273)</f>
        <v>514080</v>
      </c>
      <c r="K265" s="41">
        <f>SUM(K266:K273)</f>
        <v>288921</v>
      </c>
      <c r="L265" s="24">
        <f t="shared" si="8"/>
        <v>56.2015639589169</v>
      </c>
      <c r="M265" s="1"/>
    </row>
    <row r="266" spans="1:13" ht="16.5" customHeight="1">
      <c r="A266" s="4"/>
      <c r="B266" s="4"/>
      <c r="C266" s="4"/>
      <c r="D266" s="4"/>
      <c r="E266" s="76" t="s">
        <v>34</v>
      </c>
      <c r="F266" s="76"/>
      <c r="G266" s="76"/>
      <c r="H266" s="25" t="s">
        <v>35</v>
      </c>
      <c r="I266" s="42">
        <v>20000</v>
      </c>
      <c r="J266" s="42"/>
      <c r="K266" s="42"/>
      <c r="L266" s="20"/>
      <c r="M266" s="1"/>
    </row>
    <row r="267" spans="1:13" ht="16.5" customHeight="1">
      <c r="A267" s="4"/>
      <c r="B267" s="4"/>
      <c r="C267" s="4"/>
      <c r="D267" s="4"/>
      <c r="E267" s="76" t="s">
        <v>190</v>
      </c>
      <c r="F267" s="76"/>
      <c r="G267" s="76"/>
      <c r="H267" s="25" t="s">
        <v>27</v>
      </c>
      <c r="I267" s="42">
        <v>3546</v>
      </c>
      <c r="J267" s="42">
        <v>3546</v>
      </c>
      <c r="K267" s="42">
        <v>479</v>
      </c>
      <c r="L267" s="20">
        <f aca="true" t="shared" si="9" ref="L267:L298">K267/J267*100</f>
        <v>13.508178228990412</v>
      </c>
      <c r="M267" s="1"/>
    </row>
    <row r="268" spans="1:13" ht="16.5" customHeight="1">
      <c r="A268" s="4"/>
      <c r="B268" s="4"/>
      <c r="C268" s="4"/>
      <c r="D268" s="4"/>
      <c r="E268" s="76" t="s">
        <v>28</v>
      </c>
      <c r="F268" s="76"/>
      <c r="G268" s="76"/>
      <c r="H268" s="25" t="s">
        <v>29</v>
      </c>
      <c r="I268" s="42">
        <v>534</v>
      </c>
      <c r="J268" s="42">
        <v>534</v>
      </c>
      <c r="K268" s="42">
        <v>66</v>
      </c>
      <c r="L268" s="20">
        <f t="shared" si="9"/>
        <v>12.359550561797752</v>
      </c>
      <c r="M268" s="1"/>
    </row>
    <row r="269" spans="1:13" ht="16.5" customHeight="1">
      <c r="A269" s="4"/>
      <c r="B269" s="4"/>
      <c r="C269" s="4"/>
      <c r="D269" s="4"/>
      <c r="E269" s="67" t="s">
        <v>98</v>
      </c>
      <c r="F269" s="88"/>
      <c r="G269" s="89"/>
      <c r="H269" s="25" t="s">
        <v>88</v>
      </c>
      <c r="I269" s="42"/>
      <c r="J269" s="42">
        <v>18900</v>
      </c>
      <c r="K269" s="42">
        <v>2700</v>
      </c>
      <c r="L269" s="20">
        <f t="shared" si="9"/>
        <v>14.285714285714285</v>
      </c>
      <c r="M269" s="1"/>
    </row>
    <row r="270" spans="1:13" ht="15.75" customHeight="1">
      <c r="A270" s="4"/>
      <c r="B270" s="4"/>
      <c r="C270" s="4"/>
      <c r="D270" s="4"/>
      <c r="E270" s="67" t="s">
        <v>41</v>
      </c>
      <c r="F270" s="88"/>
      <c r="G270" s="89"/>
      <c r="H270" s="25" t="s">
        <v>42</v>
      </c>
      <c r="I270" s="42"/>
      <c r="J270" s="42">
        <v>3763</v>
      </c>
      <c r="K270" s="42">
        <v>2763</v>
      </c>
      <c r="L270" s="20">
        <f t="shared" si="9"/>
        <v>73.42545841084241</v>
      </c>
      <c r="M270" s="1"/>
    </row>
    <row r="271" spans="1:13" ht="15.75" customHeight="1">
      <c r="A271" s="4"/>
      <c r="B271" s="4"/>
      <c r="C271" s="4"/>
      <c r="D271" s="4"/>
      <c r="E271" s="76" t="s">
        <v>43</v>
      </c>
      <c r="F271" s="76"/>
      <c r="G271" s="76"/>
      <c r="H271" s="25" t="s">
        <v>44</v>
      </c>
      <c r="I271" s="42">
        <v>15000</v>
      </c>
      <c r="J271" s="42">
        <v>9237</v>
      </c>
      <c r="K271" s="57"/>
      <c r="L271" s="20">
        <f t="shared" si="9"/>
        <v>0</v>
      </c>
      <c r="M271" s="1"/>
    </row>
    <row r="272" spans="1:13" ht="15.75" customHeight="1">
      <c r="A272" s="4"/>
      <c r="B272" s="4"/>
      <c r="C272" s="4"/>
      <c r="D272" s="4"/>
      <c r="E272" s="67" t="s">
        <v>14</v>
      </c>
      <c r="F272" s="88"/>
      <c r="G272" s="89"/>
      <c r="H272" s="25" t="s">
        <v>15</v>
      </c>
      <c r="I272" s="42"/>
      <c r="J272" s="42">
        <v>3100</v>
      </c>
      <c r="K272" s="57"/>
      <c r="L272" s="20">
        <f t="shared" si="9"/>
        <v>0</v>
      </c>
      <c r="M272" s="1"/>
    </row>
    <row r="273" spans="1:13" ht="16.5" customHeight="1">
      <c r="A273" s="4"/>
      <c r="B273" s="4"/>
      <c r="C273" s="4"/>
      <c r="D273" s="4"/>
      <c r="E273" s="73" t="s">
        <v>143</v>
      </c>
      <c r="F273" s="73"/>
      <c r="G273" s="73"/>
      <c r="H273" s="25" t="s">
        <v>144</v>
      </c>
      <c r="I273" s="42">
        <v>175000</v>
      </c>
      <c r="J273" s="42">
        <v>475000</v>
      </c>
      <c r="K273" s="58">
        <v>282913</v>
      </c>
      <c r="L273" s="20">
        <f t="shared" si="9"/>
        <v>59.560631578947365</v>
      </c>
      <c r="M273" s="1"/>
    </row>
    <row r="274" spans="1:13" ht="18" customHeight="1">
      <c r="A274" s="4"/>
      <c r="B274" s="4"/>
      <c r="C274" s="4"/>
      <c r="D274" s="4"/>
      <c r="E274" s="72" t="s">
        <v>196</v>
      </c>
      <c r="F274" s="72"/>
      <c r="G274" s="33" t="s">
        <v>197</v>
      </c>
      <c r="H274" s="28"/>
      <c r="I274" s="41">
        <f>SUM(I275:I287)</f>
        <v>371000</v>
      </c>
      <c r="J274" s="41">
        <f>SUM(J275:J287)</f>
        <v>422000</v>
      </c>
      <c r="K274" s="41">
        <f>SUM(K275:K287)</f>
        <v>195222</v>
      </c>
      <c r="L274" s="24">
        <f t="shared" si="9"/>
        <v>46.26113744075829</v>
      </c>
      <c r="M274" s="1"/>
    </row>
    <row r="275" spans="1:13" ht="16.5" customHeight="1">
      <c r="A275" s="4"/>
      <c r="B275" s="4"/>
      <c r="C275" s="4"/>
      <c r="D275" s="4"/>
      <c r="E275" s="73" t="s">
        <v>34</v>
      </c>
      <c r="F275" s="73"/>
      <c r="G275" s="73"/>
      <c r="H275" s="11" t="s">
        <v>35</v>
      </c>
      <c r="I275" s="43">
        <v>202500</v>
      </c>
      <c r="J275" s="43">
        <v>197500</v>
      </c>
      <c r="K275" s="43">
        <v>90626</v>
      </c>
      <c r="L275" s="20">
        <f t="shared" si="9"/>
        <v>45.886582278481015</v>
      </c>
      <c r="M275" s="1"/>
    </row>
    <row r="276" spans="1:13" ht="16.5" customHeight="1">
      <c r="A276" s="4"/>
      <c r="B276" s="4"/>
      <c r="C276" s="4"/>
      <c r="D276" s="4"/>
      <c r="E276" s="73" t="s">
        <v>131</v>
      </c>
      <c r="F276" s="73"/>
      <c r="G276" s="73"/>
      <c r="H276" s="11" t="s">
        <v>25</v>
      </c>
      <c r="I276" s="43">
        <v>15200</v>
      </c>
      <c r="J276" s="43">
        <v>15200</v>
      </c>
      <c r="K276" s="43">
        <v>15093</v>
      </c>
      <c r="L276" s="20">
        <f t="shared" si="9"/>
        <v>99.29605263157895</v>
      </c>
      <c r="M276" s="1"/>
    </row>
    <row r="277" spans="1:13" ht="16.5" customHeight="1">
      <c r="A277" s="4"/>
      <c r="B277" s="4"/>
      <c r="C277" s="4"/>
      <c r="D277" s="4"/>
      <c r="E277" s="73" t="s">
        <v>26</v>
      </c>
      <c r="F277" s="73"/>
      <c r="G277" s="73"/>
      <c r="H277" s="11" t="s">
        <v>27</v>
      </c>
      <c r="I277" s="43">
        <v>38600</v>
      </c>
      <c r="J277" s="43">
        <v>38600</v>
      </c>
      <c r="K277" s="43">
        <v>18635</v>
      </c>
      <c r="L277" s="20">
        <f t="shared" si="9"/>
        <v>48.27720207253886</v>
      </c>
      <c r="M277" s="1"/>
    </row>
    <row r="278" spans="1:13" ht="16.5" customHeight="1">
      <c r="A278" s="4"/>
      <c r="B278" s="4"/>
      <c r="C278" s="4"/>
      <c r="D278" s="4"/>
      <c r="E278" s="73" t="s">
        <v>28</v>
      </c>
      <c r="F278" s="73"/>
      <c r="G278" s="73"/>
      <c r="H278" s="11" t="s">
        <v>29</v>
      </c>
      <c r="I278" s="43">
        <v>5350</v>
      </c>
      <c r="J278" s="43">
        <v>5350</v>
      </c>
      <c r="K278" s="43">
        <v>2691</v>
      </c>
      <c r="L278" s="20">
        <f t="shared" si="9"/>
        <v>50.29906542056075</v>
      </c>
      <c r="M278" s="1"/>
    </row>
    <row r="279" spans="1:13" ht="16.5" customHeight="1">
      <c r="A279" s="4"/>
      <c r="B279" s="4"/>
      <c r="C279" s="4"/>
      <c r="D279" s="4"/>
      <c r="E279" s="73" t="s">
        <v>98</v>
      </c>
      <c r="F279" s="73"/>
      <c r="G279" s="73"/>
      <c r="H279" s="11" t="s">
        <v>88</v>
      </c>
      <c r="I279" s="43">
        <v>2590</v>
      </c>
      <c r="J279" s="43">
        <v>13590</v>
      </c>
      <c r="K279" s="43">
        <v>8240</v>
      </c>
      <c r="L279" s="20">
        <f t="shared" si="9"/>
        <v>60.63281824871228</v>
      </c>
      <c r="M279" s="1"/>
    </row>
    <row r="280" spans="1:13" ht="16.5" customHeight="1">
      <c r="A280" s="4"/>
      <c r="B280" s="4"/>
      <c r="C280" s="4"/>
      <c r="D280" s="4"/>
      <c r="E280" s="73" t="s">
        <v>37</v>
      </c>
      <c r="F280" s="73"/>
      <c r="G280" s="73"/>
      <c r="H280" s="11" t="s">
        <v>38</v>
      </c>
      <c r="I280" s="43">
        <v>7700</v>
      </c>
      <c r="J280" s="43">
        <v>7700</v>
      </c>
      <c r="K280" s="43">
        <v>5486</v>
      </c>
      <c r="L280" s="20">
        <f t="shared" si="9"/>
        <v>71.24675324675324</v>
      </c>
      <c r="M280" s="1"/>
    </row>
    <row r="281" spans="1:13" ht="16.5" customHeight="1">
      <c r="A281" s="4"/>
      <c r="B281" s="4"/>
      <c r="C281" s="4"/>
      <c r="D281" s="4"/>
      <c r="E281" s="73" t="s">
        <v>39</v>
      </c>
      <c r="F281" s="73"/>
      <c r="G281" s="73"/>
      <c r="H281" s="11" t="s">
        <v>40</v>
      </c>
      <c r="I281" s="43">
        <v>2000</v>
      </c>
      <c r="J281" s="43">
        <v>2000</v>
      </c>
      <c r="K281" s="43">
        <v>1808</v>
      </c>
      <c r="L281" s="20">
        <f t="shared" si="9"/>
        <v>90.4</v>
      </c>
      <c r="M281" s="1"/>
    </row>
    <row r="282" spans="1:13" ht="16.5" customHeight="1">
      <c r="A282" s="4"/>
      <c r="B282" s="4"/>
      <c r="C282" s="4"/>
      <c r="D282" s="4"/>
      <c r="E282" s="73" t="s">
        <v>41</v>
      </c>
      <c r="F282" s="73"/>
      <c r="G282" s="73"/>
      <c r="H282" s="11" t="s">
        <v>42</v>
      </c>
      <c r="I282" s="43">
        <v>30000</v>
      </c>
      <c r="J282" s="43">
        <v>32500</v>
      </c>
      <c r="K282" s="43">
        <v>16504</v>
      </c>
      <c r="L282" s="20">
        <f t="shared" si="9"/>
        <v>50.78153846153847</v>
      </c>
      <c r="M282" s="1"/>
    </row>
    <row r="283" spans="1:13" ht="16.5" customHeight="1">
      <c r="A283" s="4"/>
      <c r="B283" s="4"/>
      <c r="C283" s="4"/>
      <c r="D283" s="4"/>
      <c r="E283" s="73" t="s">
        <v>107</v>
      </c>
      <c r="F283" s="73"/>
      <c r="G283" s="73"/>
      <c r="H283" s="11" t="s">
        <v>133</v>
      </c>
      <c r="I283" s="43">
        <v>26000</v>
      </c>
      <c r="J283" s="43">
        <v>26000</v>
      </c>
      <c r="K283" s="43">
        <v>14257</v>
      </c>
      <c r="L283" s="20">
        <f t="shared" si="9"/>
        <v>54.83461538461538</v>
      </c>
      <c r="M283" s="1"/>
    </row>
    <row r="284" spans="1:13" ht="16.5" customHeight="1">
      <c r="A284" s="4"/>
      <c r="B284" s="4"/>
      <c r="C284" s="4"/>
      <c r="D284" s="4"/>
      <c r="E284" s="73" t="s">
        <v>43</v>
      </c>
      <c r="F284" s="73"/>
      <c r="G284" s="73"/>
      <c r="H284" s="11" t="s">
        <v>44</v>
      </c>
      <c r="I284" s="43">
        <v>15000</v>
      </c>
      <c r="J284" s="43">
        <v>15000</v>
      </c>
      <c r="K284" s="43">
        <v>9379</v>
      </c>
      <c r="L284" s="20">
        <f t="shared" si="9"/>
        <v>62.526666666666664</v>
      </c>
      <c r="M284" s="1"/>
    </row>
    <row r="285" spans="1:13" ht="16.5" customHeight="1">
      <c r="A285" s="4"/>
      <c r="B285" s="4"/>
      <c r="C285" s="4"/>
      <c r="D285" s="4"/>
      <c r="E285" s="73" t="s">
        <v>45</v>
      </c>
      <c r="F285" s="73"/>
      <c r="G285" s="73"/>
      <c r="H285" s="11" t="s">
        <v>46</v>
      </c>
      <c r="I285" s="43">
        <v>6000</v>
      </c>
      <c r="J285" s="43">
        <v>48000</v>
      </c>
      <c r="K285" s="43"/>
      <c r="L285" s="20">
        <f t="shared" si="9"/>
        <v>0</v>
      </c>
      <c r="M285" s="1"/>
    </row>
    <row r="286" spans="1:13" ht="16.5" customHeight="1">
      <c r="A286" s="4"/>
      <c r="B286" s="4"/>
      <c r="C286" s="4"/>
      <c r="D286" s="4"/>
      <c r="E286" s="73" t="s">
        <v>49</v>
      </c>
      <c r="F286" s="73"/>
      <c r="G286" s="73"/>
      <c r="H286" s="11" t="s">
        <v>50</v>
      </c>
      <c r="I286" s="43">
        <v>2000</v>
      </c>
      <c r="J286" s="43">
        <v>2000</v>
      </c>
      <c r="K286" s="43">
        <v>262</v>
      </c>
      <c r="L286" s="20">
        <f t="shared" si="9"/>
        <v>13.100000000000001</v>
      </c>
      <c r="M286" s="1"/>
    </row>
    <row r="287" spans="1:13" ht="17.25" customHeight="1">
      <c r="A287" s="4"/>
      <c r="B287" s="4"/>
      <c r="C287" s="4"/>
      <c r="D287" s="4"/>
      <c r="E287" s="73" t="s">
        <v>14</v>
      </c>
      <c r="F287" s="73"/>
      <c r="G287" s="73"/>
      <c r="H287" s="11" t="s">
        <v>15</v>
      </c>
      <c r="I287" s="43">
        <v>18060</v>
      </c>
      <c r="J287" s="43">
        <v>18560</v>
      </c>
      <c r="K287" s="43">
        <v>12241</v>
      </c>
      <c r="L287" s="20">
        <f t="shared" si="9"/>
        <v>65.95366379310344</v>
      </c>
      <c r="M287" s="1"/>
    </row>
    <row r="288" spans="1:13" ht="17.25" customHeight="1">
      <c r="A288" s="4"/>
      <c r="B288" s="4"/>
      <c r="C288" s="4"/>
      <c r="D288" s="4"/>
      <c r="E288" s="74" t="s">
        <v>198</v>
      </c>
      <c r="F288" s="74"/>
      <c r="G288" s="14" t="s">
        <v>199</v>
      </c>
      <c r="H288" s="15"/>
      <c r="I288" s="41">
        <f>SUM(I289:I292)</f>
        <v>804048</v>
      </c>
      <c r="J288" s="41">
        <f>SUM(J289:J292)</f>
        <v>910798</v>
      </c>
      <c r="K288" s="41">
        <f>SUM(K289:K292)</f>
        <v>437022</v>
      </c>
      <c r="L288" s="24">
        <f t="shared" si="9"/>
        <v>47.98231880175406</v>
      </c>
      <c r="M288" s="1"/>
    </row>
    <row r="289" spans="1:13" ht="15.75" customHeight="1">
      <c r="A289" s="4"/>
      <c r="B289" s="4"/>
      <c r="C289" s="4"/>
      <c r="D289" s="4"/>
      <c r="E289" s="73" t="s">
        <v>191</v>
      </c>
      <c r="F289" s="73"/>
      <c r="G289" s="73"/>
      <c r="H289" s="11" t="s">
        <v>192</v>
      </c>
      <c r="I289" s="43">
        <v>804048</v>
      </c>
      <c r="J289" s="43">
        <v>881941</v>
      </c>
      <c r="K289" s="4">
        <v>427538</v>
      </c>
      <c r="L289" s="20">
        <f t="shared" si="9"/>
        <v>48.47693893355678</v>
      </c>
      <c r="M289" s="1"/>
    </row>
    <row r="290" spans="1:13" ht="15" customHeight="1">
      <c r="A290" s="4"/>
      <c r="B290" s="4"/>
      <c r="C290" s="4"/>
      <c r="D290" s="4"/>
      <c r="E290" s="73" t="s">
        <v>26</v>
      </c>
      <c r="F290" s="73"/>
      <c r="G290" s="73"/>
      <c r="H290" s="11" t="s">
        <v>27</v>
      </c>
      <c r="I290" s="43"/>
      <c r="J290" s="43">
        <v>4259</v>
      </c>
      <c r="K290" s="4">
        <v>1399</v>
      </c>
      <c r="L290" s="20">
        <f t="shared" si="9"/>
        <v>32.84808640525945</v>
      </c>
      <c r="M290" s="1"/>
    </row>
    <row r="291" spans="1:13" ht="13.5" customHeight="1">
      <c r="A291" s="4"/>
      <c r="B291" s="4"/>
      <c r="C291" s="4"/>
      <c r="D291" s="4"/>
      <c r="E291" s="73" t="s">
        <v>28</v>
      </c>
      <c r="F291" s="73"/>
      <c r="G291" s="73"/>
      <c r="H291" s="11" t="s">
        <v>29</v>
      </c>
      <c r="I291" s="43"/>
      <c r="J291" s="43">
        <v>588</v>
      </c>
      <c r="K291" s="4">
        <v>193</v>
      </c>
      <c r="L291" s="20">
        <f t="shared" si="9"/>
        <v>32.82312925170068</v>
      </c>
      <c r="M291" s="1"/>
    </row>
    <row r="292" spans="1:13" ht="15" customHeight="1">
      <c r="A292" s="4"/>
      <c r="B292" s="4"/>
      <c r="C292" s="4"/>
      <c r="D292" s="4"/>
      <c r="E292" s="73" t="s">
        <v>98</v>
      </c>
      <c r="F292" s="73"/>
      <c r="G292" s="73"/>
      <c r="H292" s="11" t="s">
        <v>88</v>
      </c>
      <c r="I292" s="43"/>
      <c r="J292" s="43">
        <v>24010</v>
      </c>
      <c r="K292" s="4">
        <v>7892</v>
      </c>
      <c r="L292" s="20">
        <f t="shared" si="9"/>
        <v>32.86963765097876</v>
      </c>
      <c r="M292" s="1"/>
    </row>
    <row r="293" spans="1:13" ht="44.25" customHeight="1">
      <c r="A293" s="4"/>
      <c r="B293" s="4"/>
      <c r="C293" s="4"/>
      <c r="D293" s="4"/>
      <c r="E293" s="72" t="s">
        <v>200</v>
      </c>
      <c r="F293" s="72"/>
      <c r="G293" s="14" t="s">
        <v>201</v>
      </c>
      <c r="H293" s="14"/>
      <c r="I293" s="41">
        <f>SUM(I294)</f>
        <v>10000</v>
      </c>
      <c r="J293" s="41">
        <f>SUM(J294)</f>
        <v>12235</v>
      </c>
      <c r="K293" s="41">
        <f>SUM(K294)</f>
        <v>10102</v>
      </c>
      <c r="L293" s="13">
        <f t="shared" si="9"/>
        <v>82.56640784634246</v>
      </c>
      <c r="M293" s="1"/>
    </row>
    <row r="294" spans="1:13" ht="17.25" customHeight="1">
      <c r="A294" s="4"/>
      <c r="B294" s="4"/>
      <c r="C294" s="4"/>
      <c r="D294" s="4"/>
      <c r="E294" s="73" t="s">
        <v>191</v>
      </c>
      <c r="F294" s="73"/>
      <c r="G294" s="73"/>
      <c r="H294" s="11" t="s">
        <v>192</v>
      </c>
      <c r="I294" s="43">
        <v>10000</v>
      </c>
      <c r="J294" s="43">
        <v>12235</v>
      </c>
      <c r="K294" s="43">
        <v>10102</v>
      </c>
      <c r="L294" s="20">
        <f t="shared" si="9"/>
        <v>82.56640784634246</v>
      </c>
      <c r="M294" s="1"/>
    </row>
    <row r="295" spans="1:13" ht="18.75" customHeight="1">
      <c r="A295" s="4"/>
      <c r="B295" s="4"/>
      <c r="C295" s="4"/>
      <c r="D295" s="4"/>
      <c r="E295" s="74" t="s">
        <v>202</v>
      </c>
      <c r="F295" s="74"/>
      <c r="G295" s="14" t="s">
        <v>203</v>
      </c>
      <c r="H295" s="15"/>
      <c r="I295" s="41">
        <f>SUM(I296:I306)</f>
        <v>226768</v>
      </c>
      <c r="J295" s="41">
        <f>SUM(J296:J306)</f>
        <v>226768</v>
      </c>
      <c r="K295" s="41">
        <f>SUM(K296:K306)</f>
        <v>120788</v>
      </c>
      <c r="L295" s="24">
        <f t="shared" si="9"/>
        <v>53.265010936287304</v>
      </c>
      <c r="M295" s="1"/>
    </row>
    <row r="296" spans="1:13" ht="16.5" customHeight="1">
      <c r="A296" s="4"/>
      <c r="B296" s="4"/>
      <c r="C296" s="4"/>
      <c r="D296" s="4"/>
      <c r="E296" s="73" t="s">
        <v>34</v>
      </c>
      <c r="F296" s="73"/>
      <c r="G296" s="73"/>
      <c r="H296" s="11" t="s">
        <v>35</v>
      </c>
      <c r="I296" s="43">
        <v>156520</v>
      </c>
      <c r="J296" s="43">
        <v>156520</v>
      </c>
      <c r="K296" s="43">
        <v>76591</v>
      </c>
      <c r="L296" s="20">
        <f t="shared" si="9"/>
        <v>48.9336825964733</v>
      </c>
      <c r="M296" s="1"/>
    </row>
    <row r="297" spans="1:13" ht="15.75" customHeight="1">
      <c r="A297" s="4"/>
      <c r="B297" s="4"/>
      <c r="C297" s="4"/>
      <c r="D297" s="4"/>
      <c r="E297" s="73" t="s">
        <v>131</v>
      </c>
      <c r="F297" s="73"/>
      <c r="G297" s="73"/>
      <c r="H297" s="11" t="s">
        <v>25</v>
      </c>
      <c r="I297" s="43">
        <v>11500</v>
      </c>
      <c r="J297" s="43">
        <v>12823</v>
      </c>
      <c r="K297" s="43">
        <v>12823</v>
      </c>
      <c r="L297" s="20">
        <f t="shared" si="9"/>
        <v>100</v>
      </c>
      <c r="M297" s="1"/>
    </row>
    <row r="298" spans="1:13" ht="18.75" customHeight="1">
      <c r="A298" s="4"/>
      <c r="B298" s="4"/>
      <c r="C298" s="4"/>
      <c r="D298" s="4"/>
      <c r="E298" s="73" t="s">
        <v>26</v>
      </c>
      <c r="F298" s="73"/>
      <c r="G298" s="73"/>
      <c r="H298" s="11" t="s">
        <v>27</v>
      </c>
      <c r="I298" s="43">
        <v>26778</v>
      </c>
      <c r="J298" s="43">
        <v>26778</v>
      </c>
      <c r="K298" s="43">
        <v>13883</v>
      </c>
      <c r="L298" s="20">
        <f t="shared" si="9"/>
        <v>51.84479796848159</v>
      </c>
      <c r="M298" s="1"/>
    </row>
    <row r="299" spans="1:13" ht="15.75" customHeight="1">
      <c r="A299" s="4"/>
      <c r="B299" s="4"/>
      <c r="C299" s="4"/>
      <c r="D299" s="4"/>
      <c r="E299" s="73" t="s">
        <v>28</v>
      </c>
      <c r="F299" s="73"/>
      <c r="G299" s="73"/>
      <c r="H299" s="11" t="s">
        <v>29</v>
      </c>
      <c r="I299" s="43">
        <v>3700</v>
      </c>
      <c r="J299" s="43">
        <v>3700</v>
      </c>
      <c r="K299" s="43">
        <v>2178</v>
      </c>
      <c r="L299" s="20">
        <f aca="true" t="shared" si="10" ref="L299:L322">K299/J299*100</f>
        <v>58.86486486486486</v>
      </c>
      <c r="M299" s="1"/>
    </row>
    <row r="300" spans="1:13" ht="16.5" customHeight="1">
      <c r="A300" s="4"/>
      <c r="B300" s="4"/>
      <c r="C300" s="4"/>
      <c r="D300" s="4"/>
      <c r="E300" s="73" t="s">
        <v>98</v>
      </c>
      <c r="F300" s="73"/>
      <c r="G300" s="73"/>
      <c r="H300" s="11" t="s">
        <v>88</v>
      </c>
      <c r="I300" s="43">
        <v>3000</v>
      </c>
      <c r="J300" s="43">
        <v>3000</v>
      </c>
      <c r="K300" s="43">
        <v>1810</v>
      </c>
      <c r="L300" s="20">
        <f t="shared" si="10"/>
        <v>60.333333333333336</v>
      </c>
      <c r="M300" s="1"/>
    </row>
    <row r="301" spans="1:13" ht="16.5" customHeight="1">
      <c r="A301" s="4"/>
      <c r="B301" s="4"/>
      <c r="C301" s="4"/>
      <c r="D301" s="4"/>
      <c r="E301" s="73" t="s">
        <v>37</v>
      </c>
      <c r="F301" s="73"/>
      <c r="G301" s="73"/>
      <c r="H301" s="11" t="s">
        <v>38</v>
      </c>
      <c r="I301" s="43">
        <v>4300</v>
      </c>
      <c r="J301" s="43">
        <v>4830</v>
      </c>
      <c r="K301" s="43">
        <v>3827</v>
      </c>
      <c r="L301" s="20">
        <f t="shared" si="10"/>
        <v>79.23395445134575</v>
      </c>
      <c r="M301" s="1"/>
    </row>
    <row r="302" spans="1:13" ht="16.5" customHeight="1">
      <c r="A302" s="4"/>
      <c r="B302" s="4"/>
      <c r="C302" s="4"/>
      <c r="D302" s="4"/>
      <c r="E302" s="73" t="s">
        <v>39</v>
      </c>
      <c r="F302" s="73"/>
      <c r="G302" s="73"/>
      <c r="H302" s="11" t="s">
        <v>40</v>
      </c>
      <c r="I302" s="43">
        <v>1700</v>
      </c>
      <c r="J302" s="43">
        <v>1700</v>
      </c>
      <c r="K302" s="43">
        <v>446</v>
      </c>
      <c r="L302" s="20">
        <f t="shared" si="10"/>
        <v>26.235294117647058</v>
      </c>
      <c r="M302" s="1"/>
    </row>
    <row r="303" spans="1:13" ht="17.25" customHeight="1">
      <c r="A303" s="4"/>
      <c r="B303" s="4"/>
      <c r="C303" s="4"/>
      <c r="D303" s="4"/>
      <c r="E303" s="73" t="s">
        <v>41</v>
      </c>
      <c r="F303" s="73"/>
      <c r="G303" s="73"/>
      <c r="H303" s="11" t="s">
        <v>42</v>
      </c>
      <c r="I303" s="43">
        <v>3100</v>
      </c>
      <c r="J303" s="43">
        <v>2570</v>
      </c>
      <c r="K303" s="43">
        <v>2518</v>
      </c>
      <c r="L303" s="20">
        <f t="shared" si="10"/>
        <v>97.97665369649805</v>
      </c>
      <c r="M303" s="1"/>
    </row>
    <row r="304" spans="1:13" ht="17.25" customHeight="1">
      <c r="A304" s="4"/>
      <c r="B304" s="4"/>
      <c r="C304" s="4"/>
      <c r="D304" s="4"/>
      <c r="E304" s="73" t="s">
        <v>45</v>
      </c>
      <c r="F304" s="73"/>
      <c r="G304" s="73"/>
      <c r="H304" s="11" t="s">
        <v>46</v>
      </c>
      <c r="I304" s="43">
        <v>2000</v>
      </c>
      <c r="J304" s="43">
        <v>2000</v>
      </c>
      <c r="K304" s="43"/>
      <c r="L304" s="20">
        <f t="shared" si="10"/>
        <v>0</v>
      </c>
      <c r="M304" s="1"/>
    </row>
    <row r="305" spans="1:13" ht="17.25" customHeight="1">
      <c r="A305" s="4"/>
      <c r="B305" s="4"/>
      <c r="C305" s="4"/>
      <c r="D305" s="4"/>
      <c r="E305" s="73" t="s">
        <v>14</v>
      </c>
      <c r="F305" s="73"/>
      <c r="G305" s="73"/>
      <c r="H305" s="11" t="s">
        <v>15</v>
      </c>
      <c r="I305" s="43">
        <v>13170</v>
      </c>
      <c r="J305" s="43">
        <v>11847</v>
      </c>
      <c r="K305" s="43">
        <v>6455</v>
      </c>
      <c r="L305" s="20">
        <f t="shared" si="10"/>
        <v>54.48636785684139</v>
      </c>
      <c r="M305" s="1"/>
    </row>
    <row r="306" spans="1:13" ht="18" customHeight="1">
      <c r="A306" s="4"/>
      <c r="B306" s="4"/>
      <c r="C306" s="4"/>
      <c r="D306" s="4"/>
      <c r="E306" s="73" t="s">
        <v>49</v>
      </c>
      <c r="F306" s="73"/>
      <c r="G306" s="73"/>
      <c r="H306" s="11" t="s">
        <v>50</v>
      </c>
      <c r="I306" s="43">
        <v>1000</v>
      </c>
      <c r="J306" s="43">
        <v>1000</v>
      </c>
      <c r="K306" s="43">
        <v>257</v>
      </c>
      <c r="L306" s="20">
        <f t="shared" si="10"/>
        <v>25.7</v>
      </c>
      <c r="M306" s="1"/>
    </row>
    <row r="307" spans="1:13" ht="30" customHeight="1">
      <c r="A307" s="4"/>
      <c r="B307" s="4"/>
      <c r="C307" s="4"/>
      <c r="D307" s="4"/>
      <c r="E307" s="37" t="s">
        <v>204</v>
      </c>
      <c r="F307" s="9" t="s">
        <v>205</v>
      </c>
      <c r="G307" s="17"/>
      <c r="H307" s="11"/>
      <c r="I307" s="49">
        <f>I308+I317+I324</f>
        <v>1073117</v>
      </c>
      <c r="J307" s="49">
        <f>J308+J317+J324</f>
        <v>1193117</v>
      </c>
      <c r="K307" s="49">
        <f>K308+K317+K324</f>
        <v>509813</v>
      </c>
      <c r="L307" s="13">
        <f t="shared" si="10"/>
        <v>42.72950599144929</v>
      </c>
      <c r="M307" s="1"/>
    </row>
    <row r="308" spans="1:13" ht="31.5" customHeight="1">
      <c r="A308" s="4"/>
      <c r="B308" s="4"/>
      <c r="C308" s="4"/>
      <c r="D308" s="4"/>
      <c r="E308" s="72" t="s">
        <v>206</v>
      </c>
      <c r="F308" s="72"/>
      <c r="G308" s="14" t="s">
        <v>207</v>
      </c>
      <c r="H308" s="15"/>
      <c r="I308" s="41">
        <f>SUM(I309:I316)</f>
        <v>70555</v>
      </c>
      <c r="J308" s="41">
        <f>SUM(J309:J316)</f>
        <v>70555</v>
      </c>
      <c r="K308" s="41">
        <f>SUM(K309:K316)</f>
        <v>37248</v>
      </c>
      <c r="L308" s="24">
        <f t="shared" si="10"/>
        <v>52.79285663666643</v>
      </c>
      <c r="M308" s="1"/>
    </row>
    <row r="309" spans="1:13" ht="14.25" customHeight="1">
      <c r="A309" s="4"/>
      <c r="B309" s="4"/>
      <c r="C309" s="4"/>
      <c r="D309" s="4"/>
      <c r="E309" s="73" t="s">
        <v>34</v>
      </c>
      <c r="F309" s="73"/>
      <c r="G309" s="73"/>
      <c r="H309" s="11" t="s">
        <v>35</v>
      </c>
      <c r="I309" s="42">
        <v>30900</v>
      </c>
      <c r="J309" s="42">
        <v>30900</v>
      </c>
      <c r="K309" s="42">
        <v>15677</v>
      </c>
      <c r="L309" s="20">
        <f t="shared" si="10"/>
        <v>50.73462783171521</v>
      </c>
      <c r="M309" s="1"/>
    </row>
    <row r="310" spans="1:13" ht="15.75" customHeight="1">
      <c r="A310" s="4"/>
      <c r="B310" s="4"/>
      <c r="C310" s="4"/>
      <c r="D310" s="4"/>
      <c r="E310" s="73" t="s">
        <v>131</v>
      </c>
      <c r="F310" s="73"/>
      <c r="G310" s="73"/>
      <c r="H310" s="11" t="s">
        <v>25</v>
      </c>
      <c r="I310" s="42">
        <v>3100</v>
      </c>
      <c r="J310" s="42">
        <v>3100</v>
      </c>
      <c r="K310" s="42">
        <v>2460</v>
      </c>
      <c r="L310" s="20">
        <f t="shared" si="10"/>
        <v>79.35483870967742</v>
      </c>
      <c r="M310" s="1"/>
    </row>
    <row r="311" spans="1:13" ht="15" customHeight="1">
      <c r="A311" s="4"/>
      <c r="B311" s="4"/>
      <c r="C311" s="4"/>
      <c r="D311" s="4"/>
      <c r="E311" s="73" t="s">
        <v>26</v>
      </c>
      <c r="F311" s="73"/>
      <c r="G311" s="73"/>
      <c r="H311" s="11" t="s">
        <v>27</v>
      </c>
      <c r="I311" s="42">
        <v>5600</v>
      </c>
      <c r="J311" s="42">
        <v>5600</v>
      </c>
      <c r="K311" s="42">
        <v>3514</v>
      </c>
      <c r="L311" s="20">
        <f t="shared" si="10"/>
        <v>62.74999999999999</v>
      </c>
      <c r="M311" s="1"/>
    </row>
    <row r="312" spans="1:13" ht="15" customHeight="1">
      <c r="A312" s="4"/>
      <c r="B312" s="4"/>
      <c r="C312" s="4"/>
      <c r="D312" s="4"/>
      <c r="E312" s="73" t="s">
        <v>28</v>
      </c>
      <c r="F312" s="73"/>
      <c r="G312" s="73"/>
      <c r="H312" s="11" t="s">
        <v>29</v>
      </c>
      <c r="I312" s="42">
        <v>758</v>
      </c>
      <c r="J312" s="42">
        <v>758</v>
      </c>
      <c r="K312" s="42">
        <v>606</v>
      </c>
      <c r="L312" s="20">
        <f t="shared" si="10"/>
        <v>79.94722955145119</v>
      </c>
      <c r="M312" s="1"/>
    </row>
    <row r="313" spans="1:13" ht="12" customHeight="1">
      <c r="A313" s="4"/>
      <c r="B313" s="4"/>
      <c r="C313" s="4"/>
      <c r="D313" s="4"/>
      <c r="E313" s="73" t="s">
        <v>37</v>
      </c>
      <c r="F313" s="73"/>
      <c r="G313" s="73"/>
      <c r="H313" s="11" t="s">
        <v>38</v>
      </c>
      <c r="I313" s="42">
        <v>1200</v>
      </c>
      <c r="J313" s="42">
        <v>1200</v>
      </c>
      <c r="K313" s="42">
        <v>1100</v>
      </c>
      <c r="L313" s="20">
        <f t="shared" si="10"/>
        <v>91.66666666666666</v>
      </c>
      <c r="M313" s="1"/>
    </row>
    <row r="314" spans="1:13" ht="12.75" customHeight="1">
      <c r="A314" s="4"/>
      <c r="B314" s="4"/>
      <c r="C314" s="4"/>
      <c r="D314" s="4"/>
      <c r="E314" s="73" t="s">
        <v>41</v>
      </c>
      <c r="F314" s="73"/>
      <c r="G314" s="73"/>
      <c r="H314" s="11" t="s">
        <v>42</v>
      </c>
      <c r="I314" s="42">
        <v>2100</v>
      </c>
      <c r="J314" s="42">
        <v>2100</v>
      </c>
      <c r="K314" s="42">
        <v>494</v>
      </c>
      <c r="L314" s="20">
        <f t="shared" si="10"/>
        <v>23.523809523809526</v>
      </c>
      <c r="M314" s="1"/>
    </row>
    <row r="315" spans="1:13" ht="15" customHeight="1">
      <c r="A315" s="4"/>
      <c r="B315" s="4"/>
      <c r="C315" s="4"/>
      <c r="D315" s="4"/>
      <c r="E315" s="73" t="s">
        <v>110</v>
      </c>
      <c r="F315" s="73"/>
      <c r="G315" s="73"/>
      <c r="H315" s="11" t="s">
        <v>111</v>
      </c>
      <c r="I315" s="42">
        <v>23100</v>
      </c>
      <c r="J315" s="42">
        <v>23100</v>
      </c>
      <c r="K315" s="42">
        <v>10320</v>
      </c>
      <c r="L315" s="20">
        <f t="shared" si="10"/>
        <v>44.675324675324674</v>
      </c>
      <c r="M315" s="1"/>
    </row>
    <row r="316" spans="1:13" ht="15" customHeight="1">
      <c r="A316" s="4"/>
      <c r="B316" s="4"/>
      <c r="C316" s="4"/>
      <c r="D316" s="4"/>
      <c r="E316" s="73" t="s">
        <v>14</v>
      </c>
      <c r="F316" s="73"/>
      <c r="G316" s="73"/>
      <c r="H316" s="11" t="s">
        <v>15</v>
      </c>
      <c r="I316" s="42">
        <v>3797</v>
      </c>
      <c r="J316" s="42">
        <v>3797</v>
      </c>
      <c r="K316" s="42">
        <v>3077</v>
      </c>
      <c r="L316" s="20">
        <f t="shared" si="10"/>
        <v>81.03766131156176</v>
      </c>
      <c r="M316" s="1"/>
    </row>
    <row r="317" spans="1:13" ht="27" customHeight="1">
      <c r="A317" s="4"/>
      <c r="B317" s="4"/>
      <c r="C317" s="4"/>
      <c r="D317" s="4"/>
      <c r="E317" s="72" t="s">
        <v>208</v>
      </c>
      <c r="F317" s="72"/>
      <c r="G317" s="14" t="s">
        <v>209</v>
      </c>
      <c r="H317" s="15"/>
      <c r="I317" s="41">
        <f>SUM(I318:I323)</f>
        <v>18500</v>
      </c>
      <c r="J317" s="41">
        <f>SUM(J318:J323)</f>
        <v>138500</v>
      </c>
      <c r="K317" s="41">
        <f>SUM(K318:K323)</f>
        <v>3709</v>
      </c>
      <c r="L317" s="13">
        <f t="shared" si="10"/>
        <v>2.6779783393501804</v>
      </c>
      <c r="M317" s="1"/>
    </row>
    <row r="318" spans="1:13" ht="15" customHeight="1">
      <c r="A318" s="4"/>
      <c r="B318" s="4"/>
      <c r="C318" s="4"/>
      <c r="D318" s="4"/>
      <c r="E318" s="73" t="s">
        <v>34</v>
      </c>
      <c r="F318" s="73"/>
      <c r="G318" s="73"/>
      <c r="H318" s="11" t="s">
        <v>35</v>
      </c>
      <c r="I318" s="43">
        <v>7992</v>
      </c>
      <c r="J318" s="43">
        <v>7992</v>
      </c>
      <c r="K318" s="43">
        <v>650</v>
      </c>
      <c r="L318" s="20">
        <f t="shared" si="10"/>
        <v>8.133133133133134</v>
      </c>
      <c r="M318" s="1"/>
    </row>
    <row r="319" spans="1:13" ht="15" customHeight="1">
      <c r="A319" s="4"/>
      <c r="B319" s="4"/>
      <c r="C319" s="4"/>
      <c r="D319" s="4"/>
      <c r="E319" s="73" t="s">
        <v>26</v>
      </c>
      <c r="F319" s="73"/>
      <c r="G319" s="73"/>
      <c r="H319" s="11" t="s">
        <v>27</v>
      </c>
      <c r="I319" s="43">
        <v>2834</v>
      </c>
      <c r="J319" s="43">
        <v>2834</v>
      </c>
      <c r="K319" s="43">
        <v>118</v>
      </c>
      <c r="L319" s="20">
        <f t="shared" si="10"/>
        <v>4.163726182074806</v>
      </c>
      <c r="M319" s="1"/>
    </row>
    <row r="320" spans="1:13" ht="15" customHeight="1">
      <c r="A320" s="4"/>
      <c r="B320" s="4"/>
      <c r="C320" s="4"/>
      <c r="D320" s="4"/>
      <c r="E320" s="73" t="s">
        <v>28</v>
      </c>
      <c r="F320" s="73"/>
      <c r="G320" s="73"/>
      <c r="H320" s="11" t="s">
        <v>29</v>
      </c>
      <c r="I320" s="43">
        <v>392</v>
      </c>
      <c r="J320" s="43">
        <v>392</v>
      </c>
      <c r="K320" s="43">
        <v>16</v>
      </c>
      <c r="L320" s="20">
        <f t="shared" si="10"/>
        <v>4.081632653061225</v>
      </c>
      <c r="M320" s="1"/>
    </row>
    <row r="321" spans="1:13" ht="15" customHeight="1">
      <c r="A321" s="4"/>
      <c r="B321" s="4"/>
      <c r="C321" s="4"/>
      <c r="D321" s="4"/>
      <c r="E321" s="73" t="s">
        <v>41</v>
      </c>
      <c r="F321" s="73"/>
      <c r="G321" s="73"/>
      <c r="H321" s="11" t="s">
        <v>42</v>
      </c>
      <c r="I321" s="42">
        <v>5000</v>
      </c>
      <c r="J321" s="42">
        <v>5000</v>
      </c>
      <c r="K321" s="42">
        <v>2709</v>
      </c>
      <c r="L321" s="20">
        <f t="shared" si="10"/>
        <v>54.17999999999999</v>
      </c>
      <c r="M321" s="1"/>
    </row>
    <row r="322" spans="1:256" s="2" customFormat="1" ht="15" customHeight="1">
      <c r="A322" s="4"/>
      <c r="B322" s="4"/>
      <c r="C322" s="4"/>
      <c r="D322" s="4"/>
      <c r="E322" s="73" t="s">
        <v>14</v>
      </c>
      <c r="F322" s="73"/>
      <c r="G322" s="73"/>
      <c r="H322" s="11" t="s">
        <v>15</v>
      </c>
      <c r="I322" s="42">
        <v>2282</v>
      </c>
      <c r="J322" s="42">
        <v>2282</v>
      </c>
      <c r="K322" s="42">
        <v>216</v>
      </c>
      <c r="L322" s="20">
        <f t="shared" si="10"/>
        <v>9.465381244522348</v>
      </c>
      <c r="M322" s="1"/>
      <c r="IT322"/>
      <c r="IU322"/>
      <c r="IV322"/>
    </row>
    <row r="323" spans="1:256" s="2" customFormat="1" ht="15" customHeight="1">
      <c r="A323" s="4"/>
      <c r="B323" s="4"/>
      <c r="C323" s="4"/>
      <c r="D323" s="4"/>
      <c r="E323" s="68" t="s">
        <v>77</v>
      </c>
      <c r="F323" s="69"/>
      <c r="G323" s="70"/>
      <c r="H323" s="11" t="s">
        <v>78</v>
      </c>
      <c r="I323" s="42"/>
      <c r="J323" s="42">
        <v>120000</v>
      </c>
      <c r="K323" s="42"/>
      <c r="L323" s="20"/>
      <c r="M323" s="1"/>
      <c r="IT323"/>
      <c r="IU323"/>
      <c r="IV323"/>
    </row>
    <row r="324" spans="1:256" s="2" customFormat="1" ht="15.75" customHeight="1">
      <c r="A324" s="4"/>
      <c r="B324" s="4"/>
      <c r="C324" s="4"/>
      <c r="D324" s="4"/>
      <c r="E324" s="74" t="s">
        <v>210</v>
      </c>
      <c r="F324" s="74"/>
      <c r="G324" s="14" t="s">
        <v>211</v>
      </c>
      <c r="H324" s="15"/>
      <c r="I324" s="41">
        <f>SUM(I325:I343)</f>
        <v>984062</v>
      </c>
      <c r="J324" s="41">
        <f>SUM(J325:J343)</f>
        <v>984062</v>
      </c>
      <c r="K324" s="41">
        <f>SUM(K325:K343)</f>
        <v>468856</v>
      </c>
      <c r="L324" s="24">
        <f>K324/J324*100</f>
        <v>47.644965459493406</v>
      </c>
      <c r="M324" s="1"/>
      <c r="IT324"/>
      <c r="IU324"/>
      <c r="IV324"/>
    </row>
    <row r="325" spans="1:256" s="2" customFormat="1" ht="15.75" customHeight="1">
      <c r="A325" s="4"/>
      <c r="B325" s="4"/>
      <c r="C325" s="4"/>
      <c r="D325" s="4"/>
      <c r="E325" s="73" t="s">
        <v>34</v>
      </c>
      <c r="F325" s="73"/>
      <c r="G325" s="73"/>
      <c r="H325" s="11" t="s">
        <v>35</v>
      </c>
      <c r="I325" s="43">
        <v>657500</v>
      </c>
      <c r="J325" s="43">
        <v>648725</v>
      </c>
      <c r="K325" s="43">
        <v>286530</v>
      </c>
      <c r="L325" s="20">
        <f>K325/J325*100</f>
        <v>44.16817603761224</v>
      </c>
      <c r="M325" s="1"/>
      <c r="IT325"/>
      <c r="IU325"/>
      <c r="IV325"/>
    </row>
    <row r="326" spans="1:256" s="2" customFormat="1" ht="15.75" customHeight="1">
      <c r="A326" s="4"/>
      <c r="B326" s="4"/>
      <c r="C326" s="4"/>
      <c r="D326" s="4"/>
      <c r="E326" s="73" t="s">
        <v>34</v>
      </c>
      <c r="F326" s="73"/>
      <c r="G326" s="73"/>
      <c r="H326" s="11" t="s">
        <v>212</v>
      </c>
      <c r="I326" s="43"/>
      <c r="J326" s="43">
        <v>6419</v>
      </c>
      <c r="K326" s="43"/>
      <c r="L326" s="20"/>
      <c r="M326" s="1"/>
      <c r="IT326"/>
      <c r="IU326"/>
      <c r="IV326"/>
    </row>
    <row r="327" spans="1:256" s="2" customFormat="1" ht="15.75" customHeight="1">
      <c r="A327" s="4"/>
      <c r="B327" s="4"/>
      <c r="C327" s="4"/>
      <c r="D327" s="4"/>
      <c r="E327" s="73" t="s">
        <v>34</v>
      </c>
      <c r="F327" s="73"/>
      <c r="G327" s="73"/>
      <c r="H327" s="11" t="s">
        <v>213</v>
      </c>
      <c r="I327" s="43"/>
      <c r="J327" s="43">
        <v>2356</v>
      </c>
      <c r="K327" s="43"/>
      <c r="L327" s="20"/>
      <c r="M327" s="1"/>
      <c r="IT327"/>
      <c r="IU327"/>
      <c r="IV327"/>
    </row>
    <row r="328" spans="1:256" s="2" customFormat="1" ht="16.5" customHeight="1">
      <c r="A328" s="4"/>
      <c r="B328" s="4"/>
      <c r="C328" s="4"/>
      <c r="D328" s="4"/>
      <c r="E328" s="73" t="s">
        <v>131</v>
      </c>
      <c r="F328" s="73"/>
      <c r="G328" s="73"/>
      <c r="H328" s="11" t="s">
        <v>25</v>
      </c>
      <c r="I328" s="43">
        <v>59807</v>
      </c>
      <c r="J328" s="43">
        <v>59807</v>
      </c>
      <c r="K328" s="43">
        <v>56623</v>
      </c>
      <c r="L328" s="20">
        <f>K328/J328*100</f>
        <v>94.67620847058036</v>
      </c>
      <c r="M328" s="1"/>
      <c r="IT328"/>
      <c r="IU328"/>
      <c r="IV328"/>
    </row>
    <row r="329" spans="1:256" s="2" customFormat="1" ht="15.75" customHeight="1">
      <c r="A329" s="4"/>
      <c r="B329" s="4"/>
      <c r="C329" s="4"/>
      <c r="D329" s="4"/>
      <c r="E329" s="73" t="s">
        <v>26</v>
      </c>
      <c r="F329" s="73"/>
      <c r="G329" s="73"/>
      <c r="H329" s="11" t="s">
        <v>27</v>
      </c>
      <c r="I329" s="43">
        <v>123500</v>
      </c>
      <c r="J329" s="43">
        <v>121988</v>
      </c>
      <c r="K329" s="43">
        <v>53186</v>
      </c>
      <c r="L329" s="20">
        <f>K329/J329*100</f>
        <v>43.59937042987835</v>
      </c>
      <c r="M329" s="1"/>
      <c r="IT329"/>
      <c r="IU329"/>
      <c r="IV329"/>
    </row>
    <row r="330" spans="1:256" s="2" customFormat="1" ht="15.75" customHeight="1">
      <c r="A330" s="4"/>
      <c r="B330" s="4"/>
      <c r="C330" s="4"/>
      <c r="D330" s="4"/>
      <c r="E330" s="73" t="s">
        <v>26</v>
      </c>
      <c r="F330" s="73"/>
      <c r="G330" s="73"/>
      <c r="H330" s="11" t="s">
        <v>214</v>
      </c>
      <c r="I330" s="43"/>
      <c r="J330" s="43">
        <v>1106</v>
      </c>
      <c r="K330" s="43"/>
      <c r="L330" s="20"/>
      <c r="M330" s="1"/>
      <c r="IT330"/>
      <c r="IU330"/>
      <c r="IV330"/>
    </row>
    <row r="331" spans="1:256" s="2" customFormat="1" ht="15.75" customHeight="1">
      <c r="A331" s="4"/>
      <c r="B331" s="4"/>
      <c r="C331" s="4"/>
      <c r="D331" s="4"/>
      <c r="E331" s="73" t="s">
        <v>26</v>
      </c>
      <c r="F331" s="73"/>
      <c r="G331" s="73"/>
      <c r="H331" s="11" t="s">
        <v>215</v>
      </c>
      <c r="I331" s="43"/>
      <c r="J331" s="43">
        <v>406</v>
      </c>
      <c r="K331" s="43"/>
      <c r="L331" s="20"/>
      <c r="M331" s="1"/>
      <c r="IT331"/>
      <c r="IU331"/>
      <c r="IV331"/>
    </row>
    <row r="332" spans="1:256" s="2" customFormat="1" ht="15.75" customHeight="1">
      <c r="A332" s="4"/>
      <c r="B332" s="4"/>
      <c r="C332" s="4"/>
      <c r="D332" s="4"/>
      <c r="E332" s="73" t="s">
        <v>28</v>
      </c>
      <c r="F332" s="73"/>
      <c r="G332" s="73"/>
      <c r="H332" s="11" t="s">
        <v>29</v>
      </c>
      <c r="I332" s="43">
        <v>17600</v>
      </c>
      <c r="J332" s="43">
        <v>17385</v>
      </c>
      <c r="K332" s="43">
        <v>9390</v>
      </c>
      <c r="L332" s="20">
        <f>K332/J332*100</f>
        <v>54.0120793787748</v>
      </c>
      <c r="M332" s="1"/>
      <c r="IT332"/>
      <c r="IU332"/>
      <c r="IV332"/>
    </row>
    <row r="333" spans="1:256" s="2" customFormat="1" ht="15.75" customHeight="1">
      <c r="A333" s="4"/>
      <c r="B333" s="4"/>
      <c r="C333" s="4"/>
      <c r="D333" s="4"/>
      <c r="E333" s="73" t="s">
        <v>28</v>
      </c>
      <c r="F333" s="73"/>
      <c r="G333" s="73"/>
      <c r="H333" s="11" t="s">
        <v>216</v>
      </c>
      <c r="I333" s="43"/>
      <c r="J333" s="43">
        <v>157</v>
      </c>
      <c r="K333" s="43"/>
      <c r="L333" s="20"/>
      <c r="M333" s="1"/>
      <c r="IT333"/>
      <c r="IU333"/>
      <c r="IV333"/>
    </row>
    <row r="334" spans="1:256" s="2" customFormat="1" ht="15.75" customHeight="1">
      <c r="A334" s="4"/>
      <c r="B334" s="4"/>
      <c r="C334" s="4"/>
      <c r="D334" s="4"/>
      <c r="E334" s="73" t="s">
        <v>28</v>
      </c>
      <c r="F334" s="73"/>
      <c r="G334" s="73"/>
      <c r="H334" s="11" t="s">
        <v>217</v>
      </c>
      <c r="I334" s="43"/>
      <c r="J334" s="43">
        <v>58</v>
      </c>
      <c r="K334" s="43"/>
      <c r="L334" s="20"/>
      <c r="M334" s="1"/>
      <c r="IT334"/>
      <c r="IU334"/>
      <c r="IV334"/>
    </row>
    <row r="335" spans="1:256" s="2" customFormat="1" ht="14.25" customHeight="1">
      <c r="A335" s="4"/>
      <c r="B335" s="4"/>
      <c r="C335" s="4"/>
      <c r="D335" s="4"/>
      <c r="E335" s="73" t="s">
        <v>37</v>
      </c>
      <c r="F335" s="73"/>
      <c r="G335" s="73"/>
      <c r="H335" s="11" t="s">
        <v>38</v>
      </c>
      <c r="I335" s="43">
        <v>24363</v>
      </c>
      <c r="J335" s="43">
        <v>24363</v>
      </c>
      <c r="K335" s="43">
        <v>18273</v>
      </c>
      <c r="L335" s="20">
        <f aca="true" t="shared" si="11" ref="L335:L366">K335/J335*100</f>
        <v>75.00307843861593</v>
      </c>
      <c r="M335" s="1"/>
      <c r="IT335"/>
      <c r="IU335"/>
      <c r="IV335"/>
    </row>
    <row r="336" spans="1:256" s="2" customFormat="1" ht="15" customHeight="1">
      <c r="A336" s="4"/>
      <c r="B336" s="4"/>
      <c r="C336" s="4"/>
      <c r="D336" s="4"/>
      <c r="E336" s="73" t="s">
        <v>93</v>
      </c>
      <c r="F336" s="73"/>
      <c r="G336" s="73"/>
      <c r="H336" s="11" t="s">
        <v>94</v>
      </c>
      <c r="I336" s="43">
        <v>544</v>
      </c>
      <c r="J336" s="43">
        <v>544</v>
      </c>
      <c r="K336" s="43">
        <v>544</v>
      </c>
      <c r="L336" s="20">
        <f t="shared" si="11"/>
        <v>100</v>
      </c>
      <c r="M336" s="1"/>
      <c r="IT336"/>
      <c r="IU336"/>
      <c r="IV336"/>
    </row>
    <row r="337" spans="1:256" s="2" customFormat="1" ht="15" customHeight="1">
      <c r="A337" s="4"/>
      <c r="B337" s="4"/>
      <c r="C337" s="4"/>
      <c r="D337" s="4"/>
      <c r="E337" s="73" t="s">
        <v>39</v>
      </c>
      <c r="F337" s="73"/>
      <c r="G337" s="73"/>
      <c r="H337" s="11" t="s">
        <v>40</v>
      </c>
      <c r="I337" s="43">
        <v>3500</v>
      </c>
      <c r="J337" s="43">
        <v>3500</v>
      </c>
      <c r="K337" s="43">
        <v>884</v>
      </c>
      <c r="L337" s="20">
        <f t="shared" si="11"/>
        <v>25.257142857142856</v>
      </c>
      <c r="M337" s="1"/>
      <c r="IT337"/>
      <c r="IU337"/>
      <c r="IV337"/>
    </row>
    <row r="338" spans="1:256" s="2" customFormat="1" ht="15" customHeight="1">
      <c r="A338" s="4"/>
      <c r="B338" s="4"/>
      <c r="C338" s="4"/>
      <c r="D338" s="4"/>
      <c r="E338" s="73" t="s">
        <v>41</v>
      </c>
      <c r="F338" s="73"/>
      <c r="G338" s="73"/>
      <c r="H338" s="11" t="s">
        <v>42</v>
      </c>
      <c r="I338" s="43">
        <v>28620</v>
      </c>
      <c r="J338" s="43">
        <v>28620</v>
      </c>
      <c r="K338" s="43">
        <v>8677</v>
      </c>
      <c r="L338" s="20">
        <f t="shared" si="11"/>
        <v>30.317959468902867</v>
      </c>
      <c r="M338" s="1"/>
      <c r="IT338"/>
      <c r="IU338"/>
      <c r="IV338"/>
    </row>
    <row r="339" spans="1:256" s="2" customFormat="1" ht="14.25" customHeight="1">
      <c r="A339" s="4"/>
      <c r="B339" s="4"/>
      <c r="C339" s="4"/>
      <c r="D339" s="4"/>
      <c r="E339" s="73" t="s">
        <v>43</v>
      </c>
      <c r="F339" s="73"/>
      <c r="G339" s="73"/>
      <c r="H339" s="11" t="s">
        <v>44</v>
      </c>
      <c r="I339" s="43">
        <v>30850</v>
      </c>
      <c r="J339" s="43">
        <v>30850</v>
      </c>
      <c r="K339" s="43">
        <v>16679</v>
      </c>
      <c r="L339" s="20">
        <f t="shared" si="11"/>
        <v>54.064829821717986</v>
      </c>
      <c r="M339" s="1"/>
      <c r="IT339"/>
      <c r="IU339"/>
      <c r="IV339"/>
    </row>
    <row r="340" spans="1:256" s="2" customFormat="1" ht="16.5" customHeight="1">
      <c r="A340" s="4"/>
      <c r="B340" s="4"/>
      <c r="C340" s="4"/>
      <c r="D340" s="4"/>
      <c r="E340" s="73" t="s">
        <v>45</v>
      </c>
      <c r="F340" s="73"/>
      <c r="G340" s="73"/>
      <c r="H340" s="11" t="s">
        <v>46</v>
      </c>
      <c r="I340" s="43">
        <v>5000</v>
      </c>
      <c r="J340" s="43">
        <v>5000</v>
      </c>
      <c r="K340" s="43">
        <v>2010</v>
      </c>
      <c r="L340" s="20">
        <f t="shared" si="11"/>
        <v>40.2</v>
      </c>
      <c r="M340" s="1"/>
      <c r="IT340"/>
      <c r="IU340"/>
      <c r="IV340"/>
    </row>
    <row r="341" spans="1:256" s="2" customFormat="1" ht="16.5" customHeight="1">
      <c r="A341" s="4"/>
      <c r="B341" s="4"/>
      <c r="C341" s="4"/>
      <c r="D341" s="4"/>
      <c r="E341" s="73" t="s">
        <v>14</v>
      </c>
      <c r="F341" s="73"/>
      <c r="G341" s="73"/>
      <c r="H341" s="11" t="s">
        <v>15</v>
      </c>
      <c r="I341" s="43">
        <v>25364</v>
      </c>
      <c r="J341" s="43">
        <v>25364</v>
      </c>
      <c r="K341" s="43">
        <v>11333</v>
      </c>
      <c r="L341" s="20">
        <f t="shared" si="11"/>
        <v>44.68143825894969</v>
      </c>
      <c r="M341" s="1"/>
      <c r="IT341"/>
      <c r="IU341"/>
      <c r="IV341"/>
    </row>
    <row r="342" spans="1:256" s="2" customFormat="1" ht="16.5" customHeight="1">
      <c r="A342" s="4"/>
      <c r="B342" s="4"/>
      <c r="C342" s="4"/>
      <c r="D342" s="4"/>
      <c r="E342" s="73" t="s">
        <v>47</v>
      </c>
      <c r="F342" s="73"/>
      <c r="G342" s="73"/>
      <c r="H342" s="11" t="s">
        <v>48</v>
      </c>
      <c r="I342" s="43">
        <v>3914</v>
      </c>
      <c r="J342" s="43">
        <v>3914</v>
      </c>
      <c r="K342" s="43">
        <v>2185</v>
      </c>
      <c r="L342" s="20">
        <f t="shared" si="11"/>
        <v>55.8252427184466</v>
      </c>
      <c r="M342" s="1"/>
      <c r="IT342"/>
      <c r="IU342"/>
      <c r="IV342"/>
    </row>
    <row r="343" spans="1:256" s="2" customFormat="1" ht="16.5" customHeight="1">
      <c r="A343" s="4"/>
      <c r="B343" s="4"/>
      <c r="C343" s="4"/>
      <c r="D343" s="4"/>
      <c r="E343" s="73" t="s">
        <v>49</v>
      </c>
      <c r="F343" s="73"/>
      <c r="G343" s="73"/>
      <c r="H343" s="11" t="s">
        <v>50</v>
      </c>
      <c r="I343" s="43">
        <v>3500</v>
      </c>
      <c r="J343" s="43">
        <v>3500</v>
      </c>
      <c r="K343" s="43">
        <v>2542</v>
      </c>
      <c r="L343" s="20">
        <f t="shared" si="11"/>
        <v>72.62857142857143</v>
      </c>
      <c r="M343" s="1"/>
      <c r="IT343"/>
      <c r="IU343"/>
      <c r="IV343"/>
    </row>
    <row r="344" spans="1:256" s="2" customFormat="1" ht="29.25" customHeight="1">
      <c r="A344" s="4"/>
      <c r="B344" s="4"/>
      <c r="C344" s="4"/>
      <c r="D344" s="4"/>
      <c r="E344" s="32" t="s">
        <v>218</v>
      </c>
      <c r="F344" s="9" t="s">
        <v>219</v>
      </c>
      <c r="G344" s="59"/>
      <c r="H344" s="60"/>
      <c r="I344" s="21">
        <f>I345+I358+I375+I397+I391</f>
        <v>1682985</v>
      </c>
      <c r="J344" s="21">
        <f>J345+J358+J375+J397+J391</f>
        <v>2511485</v>
      </c>
      <c r="K344" s="21">
        <f>K345+K358+K375+K397+K391</f>
        <v>834065</v>
      </c>
      <c r="L344" s="13">
        <f t="shared" si="11"/>
        <v>33.2100331079023</v>
      </c>
      <c r="M344" s="51"/>
      <c r="IT344"/>
      <c r="IU344"/>
      <c r="IV344"/>
    </row>
    <row r="345" spans="1:256" s="2" customFormat="1" ht="15" customHeight="1">
      <c r="A345" s="4"/>
      <c r="B345" s="4"/>
      <c r="C345" s="4"/>
      <c r="D345" s="4"/>
      <c r="E345" s="72" t="s">
        <v>220</v>
      </c>
      <c r="F345" s="72"/>
      <c r="G345" s="14" t="s">
        <v>221</v>
      </c>
      <c r="H345" s="15"/>
      <c r="I345" s="16">
        <f>SUM(I346:I357)</f>
        <v>530088</v>
      </c>
      <c r="J345" s="16">
        <f>SUM(J346:J357)</f>
        <v>530088</v>
      </c>
      <c r="K345" s="16">
        <f>SUM(K346:K357)</f>
        <v>252249</v>
      </c>
      <c r="L345" s="24">
        <f t="shared" si="11"/>
        <v>47.58624983021687</v>
      </c>
      <c r="M345" s="1"/>
      <c r="IT345"/>
      <c r="IU345"/>
      <c r="IV345"/>
    </row>
    <row r="346" spans="1:256" s="2" customFormat="1" ht="15.75" customHeight="1">
      <c r="A346" s="4"/>
      <c r="B346" s="4"/>
      <c r="C346" s="4"/>
      <c r="D346" s="4"/>
      <c r="E346" s="73" t="s">
        <v>34</v>
      </c>
      <c r="F346" s="73"/>
      <c r="G346" s="73"/>
      <c r="H346" s="11" t="s">
        <v>35</v>
      </c>
      <c r="I346" s="18">
        <v>287185</v>
      </c>
      <c r="J346" s="18">
        <v>287185</v>
      </c>
      <c r="K346" s="18">
        <v>125886</v>
      </c>
      <c r="L346" s="20">
        <f t="shared" si="11"/>
        <v>43.83446210630778</v>
      </c>
      <c r="M346" s="1"/>
      <c r="IT346"/>
      <c r="IU346"/>
      <c r="IV346"/>
    </row>
    <row r="347" spans="1:256" s="2" customFormat="1" ht="13.5" customHeight="1">
      <c r="A347" s="4"/>
      <c r="B347" s="4"/>
      <c r="C347" s="4"/>
      <c r="D347" s="4"/>
      <c r="E347" s="73" t="s">
        <v>131</v>
      </c>
      <c r="F347" s="73"/>
      <c r="G347" s="73"/>
      <c r="H347" s="11" t="s">
        <v>25</v>
      </c>
      <c r="I347" s="18">
        <v>26264</v>
      </c>
      <c r="J347" s="18">
        <v>26264</v>
      </c>
      <c r="K347" s="18">
        <v>21306</v>
      </c>
      <c r="L347" s="20">
        <f t="shared" si="11"/>
        <v>81.12244897959184</v>
      </c>
      <c r="M347" s="1"/>
      <c r="IT347"/>
      <c r="IU347"/>
      <c r="IV347"/>
    </row>
    <row r="348" spans="1:256" s="2" customFormat="1" ht="15" customHeight="1">
      <c r="A348" s="4"/>
      <c r="B348" s="4"/>
      <c r="C348" s="4"/>
      <c r="D348" s="4"/>
      <c r="E348" s="73" t="s">
        <v>26</v>
      </c>
      <c r="F348" s="73"/>
      <c r="G348" s="73"/>
      <c r="H348" s="11" t="s">
        <v>27</v>
      </c>
      <c r="I348" s="18">
        <v>53854</v>
      </c>
      <c r="J348" s="18">
        <v>53854</v>
      </c>
      <c r="K348" s="18">
        <v>26918</v>
      </c>
      <c r="L348" s="20">
        <f t="shared" si="11"/>
        <v>49.98328814944108</v>
      </c>
      <c r="M348" s="1"/>
      <c r="IT348"/>
      <c r="IU348"/>
      <c r="IV348"/>
    </row>
    <row r="349" spans="1:256" s="2" customFormat="1" ht="15.75" customHeight="1">
      <c r="A349" s="4"/>
      <c r="B349" s="4"/>
      <c r="C349" s="4"/>
      <c r="D349" s="4"/>
      <c r="E349" s="73" t="s">
        <v>28</v>
      </c>
      <c r="F349" s="73"/>
      <c r="G349" s="73"/>
      <c r="H349" s="11" t="s">
        <v>29</v>
      </c>
      <c r="I349" s="18">
        <v>7334</v>
      </c>
      <c r="J349" s="18">
        <v>7334</v>
      </c>
      <c r="K349" s="18">
        <v>3621</v>
      </c>
      <c r="L349" s="20">
        <f t="shared" si="11"/>
        <v>49.372784292337066</v>
      </c>
      <c r="M349" s="1"/>
      <c r="IT349"/>
      <c r="IU349"/>
      <c r="IV349"/>
    </row>
    <row r="350" spans="1:256" s="2" customFormat="1" ht="12" customHeight="1">
      <c r="A350" s="4"/>
      <c r="B350" s="4"/>
      <c r="C350" s="4"/>
      <c r="D350" s="4"/>
      <c r="E350" s="73" t="s">
        <v>37</v>
      </c>
      <c r="F350" s="73"/>
      <c r="G350" s="73"/>
      <c r="H350" s="11" t="s">
        <v>38</v>
      </c>
      <c r="I350" s="18">
        <v>19307</v>
      </c>
      <c r="J350" s="18">
        <v>19307</v>
      </c>
      <c r="K350" s="19">
        <v>14480</v>
      </c>
      <c r="L350" s="20">
        <f t="shared" si="11"/>
        <v>74.99870513285337</v>
      </c>
      <c r="M350" s="1"/>
      <c r="IT350"/>
      <c r="IU350"/>
      <c r="IV350"/>
    </row>
    <row r="351" spans="1:256" s="2" customFormat="1" ht="15.75" customHeight="1">
      <c r="A351" s="4"/>
      <c r="B351" s="4"/>
      <c r="C351" s="4"/>
      <c r="D351" s="4"/>
      <c r="E351" s="73" t="s">
        <v>39</v>
      </c>
      <c r="F351" s="73"/>
      <c r="G351" s="73"/>
      <c r="H351" s="11" t="s">
        <v>40</v>
      </c>
      <c r="I351" s="18">
        <v>2000</v>
      </c>
      <c r="J351" s="18">
        <v>2000</v>
      </c>
      <c r="K351" s="19">
        <v>267</v>
      </c>
      <c r="L351" s="20">
        <f t="shared" si="11"/>
        <v>13.350000000000001</v>
      </c>
      <c r="M351" s="1"/>
      <c r="IT351"/>
      <c r="IU351"/>
      <c r="IV351"/>
    </row>
    <row r="352" spans="1:256" s="2" customFormat="1" ht="15" customHeight="1">
      <c r="A352" s="4"/>
      <c r="B352" s="4"/>
      <c r="C352" s="4"/>
      <c r="D352" s="4"/>
      <c r="E352" s="73" t="s">
        <v>41</v>
      </c>
      <c r="F352" s="73"/>
      <c r="G352" s="73"/>
      <c r="H352" s="11" t="s">
        <v>42</v>
      </c>
      <c r="I352" s="18">
        <v>16906</v>
      </c>
      <c r="J352" s="18">
        <v>16906</v>
      </c>
      <c r="K352" s="19">
        <v>9460</v>
      </c>
      <c r="L352" s="20">
        <f t="shared" si="11"/>
        <v>55.956465160298116</v>
      </c>
      <c r="M352" s="1"/>
      <c r="IT352"/>
      <c r="IU352"/>
      <c r="IV352"/>
    </row>
    <row r="353" spans="1:256" s="2" customFormat="1" ht="15.75" customHeight="1">
      <c r="A353" s="4"/>
      <c r="B353" s="4"/>
      <c r="C353" s="4"/>
      <c r="D353" s="4"/>
      <c r="E353" s="73" t="s">
        <v>134</v>
      </c>
      <c r="F353" s="73"/>
      <c r="G353" s="73"/>
      <c r="H353" s="11" t="s">
        <v>109</v>
      </c>
      <c r="I353" s="18">
        <v>400</v>
      </c>
      <c r="J353" s="18">
        <v>400</v>
      </c>
      <c r="K353" s="19">
        <v>400</v>
      </c>
      <c r="L353" s="20">
        <f t="shared" si="11"/>
        <v>100</v>
      </c>
      <c r="M353" s="1"/>
      <c r="IT353"/>
      <c r="IU353"/>
      <c r="IV353"/>
    </row>
    <row r="354" spans="1:256" s="2" customFormat="1" ht="16.5" customHeight="1">
      <c r="A354" s="4"/>
      <c r="B354" s="4"/>
      <c r="C354" s="4"/>
      <c r="D354" s="4"/>
      <c r="E354" s="73" t="s">
        <v>14</v>
      </c>
      <c r="F354" s="73"/>
      <c r="G354" s="73"/>
      <c r="H354" s="11" t="s">
        <v>15</v>
      </c>
      <c r="I354" s="18">
        <v>105360</v>
      </c>
      <c r="J354" s="18">
        <v>105360</v>
      </c>
      <c r="K354" s="19">
        <v>45574</v>
      </c>
      <c r="L354" s="20">
        <f t="shared" si="11"/>
        <v>43.25550493545938</v>
      </c>
      <c r="M354" s="1"/>
      <c r="IT354"/>
      <c r="IU354"/>
      <c r="IV354"/>
    </row>
    <row r="355" spans="1:256" s="2" customFormat="1" ht="16.5" customHeight="1">
      <c r="A355" s="4"/>
      <c r="B355" s="4"/>
      <c r="C355" s="4"/>
      <c r="D355" s="4"/>
      <c r="E355" s="73" t="s">
        <v>49</v>
      </c>
      <c r="F355" s="73"/>
      <c r="G355" s="73"/>
      <c r="H355" s="11" t="s">
        <v>50</v>
      </c>
      <c r="I355" s="18">
        <v>7250</v>
      </c>
      <c r="J355" s="18">
        <v>7250</v>
      </c>
      <c r="K355" s="19">
        <v>3027</v>
      </c>
      <c r="L355" s="20">
        <f t="shared" si="11"/>
        <v>41.751724137931035</v>
      </c>
      <c r="M355" s="1"/>
      <c r="IT355"/>
      <c r="IU355"/>
      <c r="IV355"/>
    </row>
    <row r="356" spans="1:256" s="2" customFormat="1" ht="16.5" customHeight="1">
      <c r="A356" s="4"/>
      <c r="B356" s="4"/>
      <c r="C356" s="4"/>
      <c r="D356" s="4"/>
      <c r="E356" s="73" t="s">
        <v>53</v>
      </c>
      <c r="F356" s="73"/>
      <c r="G356" s="73"/>
      <c r="H356" s="11" t="s">
        <v>54</v>
      </c>
      <c r="I356" s="18">
        <v>4228</v>
      </c>
      <c r="J356" s="18">
        <v>4228</v>
      </c>
      <c r="K356" s="19">
        <v>1310</v>
      </c>
      <c r="L356" s="20">
        <f t="shared" si="11"/>
        <v>30.98391674550615</v>
      </c>
      <c r="M356" s="1"/>
      <c r="IT356"/>
      <c r="IU356"/>
      <c r="IV356"/>
    </row>
    <row r="357" spans="1:256" s="2" customFormat="1" ht="12.75" customHeight="1" hidden="1">
      <c r="A357" s="4"/>
      <c r="B357" s="4"/>
      <c r="C357" s="4"/>
      <c r="D357" s="4"/>
      <c r="E357" s="10"/>
      <c r="F357" s="10"/>
      <c r="G357" s="10"/>
      <c r="H357" s="10"/>
      <c r="I357" s="4"/>
      <c r="J357" s="4"/>
      <c r="K357" s="4"/>
      <c r="L357" s="13" t="e">
        <f t="shared" si="11"/>
        <v>#DIV/0!</v>
      </c>
      <c r="M357" s="1"/>
      <c r="IT357"/>
      <c r="IU357"/>
      <c r="IV357"/>
    </row>
    <row r="358" spans="1:256" s="2" customFormat="1" ht="30.75" customHeight="1">
      <c r="A358" s="4"/>
      <c r="B358" s="4"/>
      <c r="C358" s="4"/>
      <c r="D358" s="4"/>
      <c r="E358" s="72" t="s">
        <v>222</v>
      </c>
      <c r="F358" s="72"/>
      <c r="G358" s="14" t="s">
        <v>223</v>
      </c>
      <c r="H358" s="36"/>
      <c r="I358" s="41">
        <f>SUM(I362:I374)</f>
        <v>463687</v>
      </c>
      <c r="J358" s="41">
        <f>SUM(J362:J374)</f>
        <v>470987</v>
      </c>
      <c r="K358" s="41">
        <f>SUM(K362:K374)</f>
        <v>253737</v>
      </c>
      <c r="L358" s="24">
        <f t="shared" si="11"/>
        <v>53.87346147558213</v>
      </c>
      <c r="M358" s="1"/>
      <c r="IT358"/>
      <c r="IU358"/>
      <c r="IV358"/>
    </row>
    <row r="359" spans="1:256" s="2" customFormat="1" ht="12.75" customHeight="1" hidden="1">
      <c r="A359" s="4"/>
      <c r="B359" s="4"/>
      <c r="C359" s="4"/>
      <c r="D359" s="4"/>
      <c r="E359" s="72"/>
      <c r="F359" s="72"/>
      <c r="G359" s="36"/>
      <c r="H359" s="36"/>
      <c r="I359" s="27"/>
      <c r="J359" s="27"/>
      <c r="K359" s="27"/>
      <c r="L359" s="13" t="e">
        <f t="shared" si="11"/>
        <v>#DIV/0!</v>
      </c>
      <c r="M359" s="1"/>
      <c r="IT359"/>
      <c r="IU359"/>
      <c r="IV359"/>
    </row>
    <row r="360" spans="1:256" s="2" customFormat="1" ht="12.75" customHeight="1" hidden="1">
      <c r="A360" s="4"/>
      <c r="B360" s="4"/>
      <c r="C360" s="4"/>
      <c r="D360" s="4"/>
      <c r="E360" s="39"/>
      <c r="F360" s="39"/>
      <c r="G360" s="45"/>
      <c r="H360" s="10"/>
      <c r="I360" s="4"/>
      <c r="J360" s="4"/>
      <c r="K360" s="4"/>
      <c r="L360" s="13" t="e">
        <f t="shared" si="11"/>
        <v>#DIV/0!</v>
      </c>
      <c r="M360" s="1"/>
      <c r="IT360"/>
      <c r="IU360"/>
      <c r="IV360"/>
    </row>
    <row r="361" spans="1:256" s="2" customFormat="1" ht="12.75" customHeight="1" hidden="1">
      <c r="A361" s="4"/>
      <c r="B361" s="4"/>
      <c r="C361" s="4"/>
      <c r="D361" s="4"/>
      <c r="E361" s="39"/>
      <c r="F361" s="39"/>
      <c r="G361" s="45"/>
      <c r="H361" s="10"/>
      <c r="I361" s="4"/>
      <c r="J361" s="4"/>
      <c r="K361" s="4"/>
      <c r="L361" s="13" t="e">
        <f t="shared" si="11"/>
        <v>#DIV/0!</v>
      </c>
      <c r="M361" s="1"/>
      <c r="IT361"/>
      <c r="IU361"/>
      <c r="IV361"/>
    </row>
    <row r="362" spans="1:256" s="2" customFormat="1" ht="15" customHeight="1">
      <c r="A362" s="4"/>
      <c r="B362" s="4"/>
      <c r="C362" s="4"/>
      <c r="D362" s="4"/>
      <c r="E362" s="73" t="s">
        <v>34</v>
      </c>
      <c r="F362" s="73"/>
      <c r="G362" s="73"/>
      <c r="H362" s="11" t="s">
        <v>35</v>
      </c>
      <c r="I362" s="43">
        <v>315602</v>
      </c>
      <c r="J362" s="43">
        <v>315602</v>
      </c>
      <c r="K362" s="43">
        <v>152791</v>
      </c>
      <c r="L362" s="20">
        <f t="shared" si="11"/>
        <v>48.41255758835496</v>
      </c>
      <c r="M362" s="1"/>
      <c r="IT362"/>
      <c r="IU362"/>
      <c r="IV362"/>
    </row>
    <row r="363" spans="1:256" s="2" customFormat="1" ht="15" customHeight="1">
      <c r="A363" s="4"/>
      <c r="B363" s="4"/>
      <c r="C363" s="4"/>
      <c r="D363" s="4"/>
      <c r="E363" s="73" t="s">
        <v>131</v>
      </c>
      <c r="F363" s="73"/>
      <c r="G363" s="73"/>
      <c r="H363" s="11" t="s">
        <v>25</v>
      </c>
      <c r="I363" s="43">
        <v>23317</v>
      </c>
      <c r="J363" s="43">
        <v>23317</v>
      </c>
      <c r="K363" s="43">
        <v>22727</v>
      </c>
      <c r="L363" s="20">
        <f t="shared" si="11"/>
        <v>97.46965733156067</v>
      </c>
      <c r="M363" s="1"/>
      <c r="IT363"/>
      <c r="IU363"/>
      <c r="IV363"/>
    </row>
    <row r="364" spans="1:256" s="2" customFormat="1" ht="16.5" customHeight="1">
      <c r="A364" s="4"/>
      <c r="B364" s="4"/>
      <c r="C364" s="4"/>
      <c r="D364" s="4"/>
      <c r="E364" s="73" t="s">
        <v>26</v>
      </c>
      <c r="F364" s="73"/>
      <c r="G364" s="73"/>
      <c r="H364" s="11" t="s">
        <v>27</v>
      </c>
      <c r="I364" s="43">
        <v>60042</v>
      </c>
      <c r="J364" s="43">
        <v>60042</v>
      </c>
      <c r="K364" s="43">
        <v>29611</v>
      </c>
      <c r="L364" s="20">
        <f t="shared" si="11"/>
        <v>49.31714466540089</v>
      </c>
      <c r="M364" s="1"/>
      <c r="IT364"/>
      <c r="IU364"/>
      <c r="IV364"/>
    </row>
    <row r="365" spans="1:256" s="2" customFormat="1" ht="16.5" customHeight="1">
      <c r="A365" s="4"/>
      <c r="B365" s="4"/>
      <c r="C365" s="4"/>
      <c r="D365" s="4"/>
      <c r="E365" s="73" t="s">
        <v>28</v>
      </c>
      <c r="F365" s="73"/>
      <c r="G365" s="73"/>
      <c r="H365" s="11" t="s">
        <v>29</v>
      </c>
      <c r="I365" s="43">
        <v>8341</v>
      </c>
      <c r="J365" s="43">
        <v>8341</v>
      </c>
      <c r="K365" s="43">
        <v>4248</v>
      </c>
      <c r="L365" s="20">
        <f t="shared" si="11"/>
        <v>50.929145186428485</v>
      </c>
      <c r="M365" s="1"/>
      <c r="IT365"/>
      <c r="IU365"/>
      <c r="IV365"/>
    </row>
    <row r="366" spans="1:256" s="2" customFormat="1" ht="16.5" customHeight="1">
      <c r="A366" s="4"/>
      <c r="B366" s="4"/>
      <c r="C366" s="4"/>
      <c r="D366" s="4"/>
      <c r="E366" s="73" t="s">
        <v>37</v>
      </c>
      <c r="F366" s="73"/>
      <c r="G366" s="73"/>
      <c r="H366" s="11" t="s">
        <v>38</v>
      </c>
      <c r="I366" s="43">
        <v>21612</v>
      </c>
      <c r="J366" s="43">
        <v>21612</v>
      </c>
      <c r="K366" s="43">
        <v>16209</v>
      </c>
      <c r="L366" s="20">
        <f t="shared" si="11"/>
        <v>75</v>
      </c>
      <c r="M366" s="1"/>
      <c r="IT366"/>
      <c r="IU366"/>
      <c r="IV366"/>
    </row>
    <row r="367" spans="1:256" s="2" customFormat="1" ht="16.5" customHeight="1">
      <c r="A367" s="4"/>
      <c r="B367" s="4"/>
      <c r="C367" s="4"/>
      <c r="D367" s="4"/>
      <c r="E367" s="73" t="s">
        <v>39</v>
      </c>
      <c r="F367" s="73"/>
      <c r="G367" s="73"/>
      <c r="H367" s="11" t="s">
        <v>40</v>
      </c>
      <c r="I367" s="43">
        <v>3312</v>
      </c>
      <c r="J367" s="43">
        <v>3312</v>
      </c>
      <c r="K367" s="43">
        <v>1495</v>
      </c>
      <c r="L367" s="20">
        <f aca="true" t="shared" si="12" ref="L367:L398">K367/J367*100</f>
        <v>45.13888888888889</v>
      </c>
      <c r="M367" s="1"/>
      <c r="IT367"/>
      <c r="IU367"/>
      <c r="IV367"/>
    </row>
    <row r="368" spans="1:256" s="2" customFormat="1" ht="16.5" customHeight="1">
      <c r="A368" s="4"/>
      <c r="B368" s="4"/>
      <c r="C368" s="4"/>
      <c r="D368" s="4"/>
      <c r="E368" s="73" t="s">
        <v>41</v>
      </c>
      <c r="F368" s="73"/>
      <c r="G368" s="73"/>
      <c r="H368" s="11" t="s">
        <v>42</v>
      </c>
      <c r="I368" s="43">
        <v>6521</v>
      </c>
      <c r="J368" s="43">
        <v>11003</v>
      </c>
      <c r="K368" s="43">
        <v>9836</v>
      </c>
      <c r="L368" s="20">
        <f t="shared" si="12"/>
        <v>89.39380169044806</v>
      </c>
      <c r="M368" s="1"/>
      <c r="IT368"/>
      <c r="IU368"/>
      <c r="IV368"/>
    </row>
    <row r="369" spans="1:256" s="2" customFormat="1" ht="15" customHeight="1">
      <c r="A369" s="4"/>
      <c r="B369" s="4"/>
      <c r="C369" s="4"/>
      <c r="D369" s="4"/>
      <c r="E369" s="73" t="s">
        <v>135</v>
      </c>
      <c r="F369" s="73"/>
      <c r="G369" s="73"/>
      <c r="H369" s="11" t="s">
        <v>136</v>
      </c>
      <c r="I369" s="43">
        <v>5521</v>
      </c>
      <c r="J369" s="43">
        <v>5521</v>
      </c>
      <c r="K369" s="43">
        <v>3737</v>
      </c>
      <c r="L369" s="20">
        <f t="shared" si="12"/>
        <v>67.68701322224234</v>
      </c>
      <c r="M369" s="1"/>
      <c r="IT369"/>
      <c r="IU369"/>
      <c r="IV369"/>
    </row>
    <row r="370" spans="1:256" s="2" customFormat="1" ht="15.75" customHeight="1">
      <c r="A370" s="4"/>
      <c r="B370" s="4"/>
      <c r="C370" s="4"/>
      <c r="D370" s="4"/>
      <c r="E370" s="73" t="s">
        <v>43</v>
      </c>
      <c r="F370" s="73"/>
      <c r="G370" s="73"/>
      <c r="H370" s="11" t="s">
        <v>44</v>
      </c>
      <c r="I370" s="43">
        <v>6304</v>
      </c>
      <c r="J370" s="43">
        <v>9754</v>
      </c>
      <c r="K370" s="43">
        <v>5381</v>
      </c>
      <c r="L370" s="20">
        <f t="shared" si="12"/>
        <v>55.1671109288497</v>
      </c>
      <c r="M370" s="1"/>
      <c r="IT370"/>
      <c r="IU370"/>
      <c r="IV370"/>
    </row>
    <row r="371" spans="1:256" s="2" customFormat="1" ht="15" customHeight="1">
      <c r="A371" s="4"/>
      <c r="B371" s="4"/>
      <c r="C371" s="4"/>
      <c r="D371" s="4"/>
      <c r="E371" s="73" t="s">
        <v>45</v>
      </c>
      <c r="F371" s="73"/>
      <c r="G371" s="73"/>
      <c r="H371" s="11" t="s">
        <v>46</v>
      </c>
      <c r="I371" s="43">
        <v>2208</v>
      </c>
      <c r="J371" s="43">
        <v>2008</v>
      </c>
      <c r="K371" s="43">
        <v>907</v>
      </c>
      <c r="L371" s="20">
        <f t="shared" si="12"/>
        <v>45.169322709163346</v>
      </c>
      <c r="M371" s="1"/>
      <c r="IT371"/>
      <c r="IU371"/>
      <c r="IV371"/>
    </row>
    <row r="372" spans="1:256" s="2" customFormat="1" ht="15" customHeight="1">
      <c r="A372" s="4"/>
      <c r="B372" s="4"/>
      <c r="C372" s="4"/>
      <c r="D372" s="4"/>
      <c r="E372" s="73" t="s">
        <v>14</v>
      </c>
      <c r="F372" s="73"/>
      <c r="G372" s="73"/>
      <c r="H372" s="11" t="s">
        <v>15</v>
      </c>
      <c r="I372" s="43">
        <v>8078</v>
      </c>
      <c r="J372" s="43">
        <v>9478</v>
      </c>
      <c r="K372" s="43">
        <v>6673</v>
      </c>
      <c r="L372" s="20">
        <f t="shared" si="12"/>
        <v>70.40514876556236</v>
      </c>
      <c r="M372" s="1"/>
      <c r="IT372"/>
      <c r="IU372"/>
      <c r="IV372"/>
    </row>
    <row r="373" spans="1:256" s="2" customFormat="1" ht="16.5" customHeight="1">
      <c r="A373" s="4"/>
      <c r="B373" s="4"/>
      <c r="C373" s="4"/>
      <c r="D373" s="4"/>
      <c r="E373" s="73" t="s">
        <v>49</v>
      </c>
      <c r="F373" s="73"/>
      <c r="G373" s="73"/>
      <c r="H373" s="11" t="s">
        <v>50</v>
      </c>
      <c r="I373" s="43">
        <v>2007</v>
      </c>
      <c r="J373" s="43">
        <v>175</v>
      </c>
      <c r="K373" s="43">
        <v>122</v>
      </c>
      <c r="L373" s="20">
        <f t="shared" si="12"/>
        <v>69.71428571428572</v>
      </c>
      <c r="M373" s="1"/>
      <c r="IT373"/>
      <c r="IU373"/>
      <c r="IV373"/>
    </row>
    <row r="374" spans="1:256" s="2" customFormat="1" ht="16.5" customHeight="1">
      <c r="A374" s="4"/>
      <c r="B374" s="4"/>
      <c r="C374" s="4"/>
      <c r="D374" s="4"/>
      <c r="E374" s="73" t="s">
        <v>53</v>
      </c>
      <c r="F374" s="73"/>
      <c r="G374" s="73"/>
      <c r="H374" s="11" t="s">
        <v>54</v>
      </c>
      <c r="I374" s="43">
        <v>822</v>
      </c>
      <c r="J374" s="43">
        <v>822</v>
      </c>
      <c r="K374" s="43"/>
      <c r="L374" s="20">
        <f t="shared" si="12"/>
        <v>0</v>
      </c>
      <c r="M374" s="1"/>
      <c r="IT374"/>
      <c r="IU374"/>
      <c r="IV374"/>
    </row>
    <row r="375" spans="1:256" s="2" customFormat="1" ht="18.75" customHeight="1">
      <c r="A375" s="4"/>
      <c r="B375" s="4"/>
      <c r="C375" s="4"/>
      <c r="D375" s="4"/>
      <c r="E375" s="74" t="s">
        <v>224</v>
      </c>
      <c r="F375" s="74"/>
      <c r="G375" s="14" t="s">
        <v>225</v>
      </c>
      <c r="H375" s="15"/>
      <c r="I375" s="41">
        <f>SUM(I376:I390)</f>
        <v>673972</v>
      </c>
      <c r="J375" s="41">
        <f>SUM(J376:J390)</f>
        <v>699972</v>
      </c>
      <c r="K375" s="41">
        <f>SUM(K376:K390)</f>
        <v>319430</v>
      </c>
      <c r="L375" s="24">
        <f t="shared" si="12"/>
        <v>45.63468253015835</v>
      </c>
      <c r="M375" s="1"/>
      <c r="IT375"/>
      <c r="IU375"/>
      <c r="IV375"/>
    </row>
    <row r="376" spans="1:256" s="2" customFormat="1" ht="16.5" customHeight="1">
      <c r="A376" s="4"/>
      <c r="B376" s="4"/>
      <c r="C376" s="4"/>
      <c r="D376" s="4"/>
      <c r="E376" s="73" t="s">
        <v>130</v>
      </c>
      <c r="F376" s="73"/>
      <c r="G376" s="73"/>
      <c r="H376" s="11" t="s">
        <v>35</v>
      </c>
      <c r="I376" s="43">
        <v>341291</v>
      </c>
      <c r="J376" s="43">
        <v>341291</v>
      </c>
      <c r="K376" s="43">
        <v>158817</v>
      </c>
      <c r="L376" s="20">
        <f t="shared" si="12"/>
        <v>46.53418929886812</v>
      </c>
      <c r="M376" s="1"/>
      <c r="IT376"/>
      <c r="IU376"/>
      <c r="IV376"/>
    </row>
    <row r="377" spans="1:256" s="2" customFormat="1" ht="17.25" customHeight="1">
      <c r="A377" s="4"/>
      <c r="B377" s="4"/>
      <c r="C377" s="4"/>
      <c r="D377" s="4"/>
      <c r="E377" s="73" t="s">
        <v>131</v>
      </c>
      <c r="F377" s="73"/>
      <c r="G377" s="73"/>
      <c r="H377" s="11" t="s">
        <v>25</v>
      </c>
      <c r="I377" s="43">
        <v>27398</v>
      </c>
      <c r="J377" s="43">
        <v>28040</v>
      </c>
      <c r="K377" s="43">
        <v>28040</v>
      </c>
      <c r="L377" s="20">
        <f t="shared" si="12"/>
        <v>100</v>
      </c>
      <c r="M377" s="1"/>
      <c r="IT377"/>
      <c r="IU377"/>
      <c r="IV377"/>
    </row>
    <row r="378" spans="1:256" s="2" customFormat="1" ht="17.25" customHeight="1">
      <c r="A378" s="4"/>
      <c r="B378" s="4"/>
      <c r="C378" s="4"/>
      <c r="D378" s="4"/>
      <c r="E378" s="73" t="s">
        <v>132</v>
      </c>
      <c r="F378" s="73"/>
      <c r="G378" s="73"/>
      <c r="H378" s="11" t="s">
        <v>27</v>
      </c>
      <c r="I378" s="43">
        <v>65273</v>
      </c>
      <c r="J378" s="43">
        <v>65273</v>
      </c>
      <c r="K378" s="43">
        <v>32034</v>
      </c>
      <c r="L378" s="20">
        <f t="shared" si="12"/>
        <v>49.07695371746358</v>
      </c>
      <c r="M378" s="1"/>
      <c r="IT378"/>
      <c r="IU378"/>
      <c r="IV378"/>
    </row>
    <row r="379" spans="1:256" s="2" customFormat="1" ht="16.5" customHeight="1">
      <c r="A379" s="4"/>
      <c r="B379" s="4"/>
      <c r="C379" s="4"/>
      <c r="D379" s="4"/>
      <c r="E379" s="73" t="s">
        <v>28</v>
      </c>
      <c r="F379" s="73"/>
      <c r="G379" s="73"/>
      <c r="H379" s="11" t="s">
        <v>29</v>
      </c>
      <c r="I379" s="43">
        <v>8890</v>
      </c>
      <c r="J379" s="43">
        <v>8890</v>
      </c>
      <c r="K379" s="43">
        <v>4177</v>
      </c>
      <c r="L379" s="20">
        <f t="shared" si="12"/>
        <v>46.985376827896516</v>
      </c>
      <c r="M379" s="1"/>
      <c r="IT379"/>
      <c r="IU379"/>
      <c r="IV379"/>
    </row>
    <row r="380" spans="1:256" s="2" customFormat="1" ht="17.25" customHeight="1">
      <c r="A380" s="4"/>
      <c r="B380" s="4"/>
      <c r="C380" s="4"/>
      <c r="D380" s="4"/>
      <c r="E380" s="73" t="s">
        <v>39</v>
      </c>
      <c r="F380" s="73"/>
      <c r="G380" s="73"/>
      <c r="H380" s="11" t="s">
        <v>40</v>
      </c>
      <c r="I380" s="43">
        <v>515</v>
      </c>
      <c r="J380" s="43">
        <v>515</v>
      </c>
      <c r="K380" s="43"/>
      <c r="L380" s="20">
        <f t="shared" si="12"/>
        <v>0</v>
      </c>
      <c r="M380" s="1"/>
      <c r="IT380"/>
      <c r="IU380"/>
      <c r="IV380"/>
    </row>
    <row r="381" spans="1:256" s="2" customFormat="1" ht="15.75" customHeight="1">
      <c r="A381" s="4"/>
      <c r="B381" s="4"/>
      <c r="C381" s="4"/>
      <c r="D381" s="4"/>
      <c r="E381" s="73" t="s">
        <v>37</v>
      </c>
      <c r="F381" s="73"/>
      <c r="G381" s="73"/>
      <c r="H381" s="11" t="s">
        <v>38</v>
      </c>
      <c r="I381" s="43">
        <v>21399</v>
      </c>
      <c r="J381" s="43">
        <v>21399</v>
      </c>
      <c r="K381" s="43">
        <v>16050</v>
      </c>
      <c r="L381" s="20">
        <f t="shared" si="12"/>
        <v>75.00350483667461</v>
      </c>
      <c r="M381" s="1"/>
      <c r="IT381"/>
      <c r="IU381"/>
      <c r="IV381"/>
    </row>
    <row r="382" spans="1:256" s="2" customFormat="1" ht="15.75" customHeight="1">
      <c r="A382" s="4"/>
      <c r="B382" s="4"/>
      <c r="C382" s="4"/>
      <c r="D382" s="4"/>
      <c r="E382" s="73" t="s">
        <v>41</v>
      </c>
      <c r="F382" s="73"/>
      <c r="G382" s="73"/>
      <c r="H382" s="11" t="s">
        <v>42</v>
      </c>
      <c r="I382" s="43">
        <v>21630</v>
      </c>
      <c r="J382" s="43">
        <v>43080</v>
      </c>
      <c r="K382" s="43">
        <v>10607</v>
      </c>
      <c r="L382" s="20">
        <f t="shared" si="12"/>
        <v>24.62163416898793</v>
      </c>
      <c r="M382" s="1"/>
      <c r="IT382"/>
      <c r="IU382"/>
      <c r="IV382"/>
    </row>
    <row r="383" spans="1:256" s="2" customFormat="1" ht="17.25" customHeight="1">
      <c r="A383" s="4"/>
      <c r="B383" s="4"/>
      <c r="C383" s="4"/>
      <c r="D383" s="4"/>
      <c r="E383" s="73" t="s">
        <v>134</v>
      </c>
      <c r="F383" s="73"/>
      <c r="G383" s="73"/>
      <c r="H383" s="11" t="s">
        <v>109</v>
      </c>
      <c r="I383" s="43">
        <v>500</v>
      </c>
      <c r="J383" s="43">
        <v>500</v>
      </c>
      <c r="K383" s="43">
        <v>134</v>
      </c>
      <c r="L383" s="20">
        <f t="shared" si="12"/>
        <v>26.8</v>
      </c>
      <c r="M383" s="1"/>
      <c r="IT383"/>
      <c r="IU383"/>
      <c r="IV383"/>
    </row>
    <row r="384" spans="1:256" s="2" customFormat="1" ht="17.25" customHeight="1">
      <c r="A384" s="4"/>
      <c r="B384" s="4"/>
      <c r="C384" s="4"/>
      <c r="D384" s="4"/>
      <c r="E384" s="73" t="s">
        <v>135</v>
      </c>
      <c r="F384" s="73"/>
      <c r="G384" s="73"/>
      <c r="H384" s="11" t="s">
        <v>136</v>
      </c>
      <c r="I384" s="43">
        <v>2000</v>
      </c>
      <c r="J384" s="43">
        <v>2000</v>
      </c>
      <c r="K384" s="43"/>
      <c r="L384" s="20">
        <f t="shared" si="12"/>
        <v>0</v>
      </c>
      <c r="M384" s="1"/>
      <c r="IT384"/>
      <c r="IU384"/>
      <c r="IV384"/>
    </row>
    <row r="385" spans="1:256" s="2" customFormat="1" ht="16.5" customHeight="1">
      <c r="A385" s="4"/>
      <c r="B385" s="4"/>
      <c r="C385" s="4"/>
      <c r="D385" s="4"/>
      <c r="E385" s="73" t="s">
        <v>43</v>
      </c>
      <c r="F385" s="73"/>
      <c r="G385" s="73"/>
      <c r="H385" s="11" t="s">
        <v>44</v>
      </c>
      <c r="I385" s="43">
        <v>153579</v>
      </c>
      <c r="J385" s="43">
        <v>153579</v>
      </c>
      <c r="K385" s="43">
        <v>56868</v>
      </c>
      <c r="L385" s="20">
        <f t="shared" si="12"/>
        <v>37.02849999023304</v>
      </c>
      <c r="M385" s="1"/>
      <c r="IT385"/>
      <c r="IU385"/>
      <c r="IV385"/>
    </row>
    <row r="386" spans="1:256" s="2" customFormat="1" ht="16.5" customHeight="1">
      <c r="A386" s="4"/>
      <c r="B386" s="4"/>
      <c r="C386" s="4"/>
      <c r="D386" s="4"/>
      <c r="E386" s="73" t="s">
        <v>45</v>
      </c>
      <c r="F386" s="73"/>
      <c r="G386" s="73"/>
      <c r="H386" s="11" t="s">
        <v>46</v>
      </c>
      <c r="I386" s="43">
        <v>515</v>
      </c>
      <c r="J386" s="43">
        <v>5065</v>
      </c>
      <c r="K386" s="43">
        <v>1967</v>
      </c>
      <c r="L386" s="20">
        <f t="shared" si="12"/>
        <v>38.83514313919053</v>
      </c>
      <c r="M386" s="1"/>
      <c r="IT386"/>
      <c r="IU386"/>
      <c r="IV386"/>
    </row>
    <row r="387" spans="1:256" s="2" customFormat="1" ht="17.25" customHeight="1">
      <c r="A387" s="4"/>
      <c r="B387" s="4"/>
      <c r="C387" s="4"/>
      <c r="D387" s="4"/>
      <c r="E387" s="73" t="s">
        <v>14</v>
      </c>
      <c r="F387" s="73"/>
      <c r="G387" s="73"/>
      <c r="H387" s="11" t="s">
        <v>15</v>
      </c>
      <c r="I387" s="43">
        <v>23000</v>
      </c>
      <c r="J387" s="43">
        <v>22358</v>
      </c>
      <c r="K387" s="43">
        <v>5999</v>
      </c>
      <c r="L387" s="20">
        <f t="shared" si="12"/>
        <v>26.83155917345022</v>
      </c>
      <c r="M387" s="1"/>
      <c r="IT387"/>
      <c r="IU387"/>
      <c r="IV387"/>
    </row>
    <row r="388" spans="1:256" s="2" customFormat="1" ht="16.5" customHeight="1">
      <c r="A388" s="4"/>
      <c r="B388" s="4"/>
      <c r="C388" s="4"/>
      <c r="D388" s="4"/>
      <c r="E388" s="73" t="s">
        <v>53</v>
      </c>
      <c r="F388" s="73"/>
      <c r="G388" s="73"/>
      <c r="H388" s="11" t="s">
        <v>54</v>
      </c>
      <c r="I388" s="43">
        <v>1094</v>
      </c>
      <c r="J388" s="43">
        <v>1094</v>
      </c>
      <c r="K388" s="43">
        <v>482</v>
      </c>
      <c r="L388" s="20">
        <f t="shared" si="12"/>
        <v>44.05850091407678</v>
      </c>
      <c r="M388" s="1"/>
      <c r="IT388"/>
      <c r="IU388"/>
      <c r="IV388"/>
    </row>
    <row r="389" spans="1:256" s="2" customFormat="1" ht="15.75" customHeight="1">
      <c r="A389" s="4"/>
      <c r="B389" s="4"/>
      <c r="C389" s="4"/>
      <c r="D389" s="4"/>
      <c r="E389" s="73" t="s">
        <v>49</v>
      </c>
      <c r="F389" s="73"/>
      <c r="G389" s="73"/>
      <c r="H389" s="11" t="s">
        <v>50</v>
      </c>
      <c r="I389" s="43">
        <v>3388</v>
      </c>
      <c r="J389" s="43">
        <v>3388</v>
      </c>
      <c r="K389" s="43">
        <v>781</v>
      </c>
      <c r="L389" s="20">
        <f t="shared" si="12"/>
        <v>23.051948051948052</v>
      </c>
      <c r="M389" s="1"/>
      <c r="IT389"/>
      <c r="IU389"/>
      <c r="IV389"/>
    </row>
    <row r="390" spans="1:256" s="2" customFormat="1" ht="17.25" customHeight="1">
      <c r="A390" s="4"/>
      <c r="B390" s="4"/>
      <c r="C390" s="4"/>
      <c r="D390" s="4"/>
      <c r="E390" s="73" t="s">
        <v>77</v>
      </c>
      <c r="F390" s="73"/>
      <c r="G390" s="73"/>
      <c r="H390" s="11" t="s">
        <v>78</v>
      </c>
      <c r="I390" s="43">
        <v>3500</v>
      </c>
      <c r="J390" s="43">
        <v>3500</v>
      </c>
      <c r="K390" s="43">
        <v>3474</v>
      </c>
      <c r="L390" s="20">
        <f t="shared" si="12"/>
        <v>99.25714285714285</v>
      </c>
      <c r="M390" s="1"/>
      <c r="IT390"/>
      <c r="IU390"/>
      <c r="IV390"/>
    </row>
    <row r="391" spans="1:256" s="2" customFormat="1" ht="18.75" customHeight="1">
      <c r="A391" s="4"/>
      <c r="B391" s="4"/>
      <c r="C391" s="4"/>
      <c r="D391" s="4"/>
      <c r="E391" s="74" t="s">
        <v>226</v>
      </c>
      <c r="F391" s="74"/>
      <c r="G391" s="14" t="s">
        <v>227</v>
      </c>
      <c r="H391" s="15"/>
      <c r="I391" s="41">
        <f>SUM(I392:I396)</f>
        <v>12000</v>
      </c>
      <c r="J391" s="41">
        <f>SUM(J392:J396)</f>
        <v>807200</v>
      </c>
      <c r="K391" s="41">
        <f>SUM(K392:K396)</f>
        <v>6220</v>
      </c>
      <c r="L391" s="13">
        <f t="shared" si="12"/>
        <v>0.7705649157581764</v>
      </c>
      <c r="M391" s="1"/>
      <c r="IT391"/>
      <c r="IU391"/>
      <c r="IV391"/>
    </row>
    <row r="392" spans="1:256" s="2" customFormat="1" ht="15.75" customHeight="1">
      <c r="A392" s="4"/>
      <c r="B392" s="4"/>
      <c r="C392" s="4"/>
      <c r="D392" s="4"/>
      <c r="E392" s="76" t="s">
        <v>228</v>
      </c>
      <c r="F392" s="76"/>
      <c r="G392" s="76"/>
      <c r="H392" s="11" t="s">
        <v>229</v>
      </c>
      <c r="I392" s="42">
        <v>12000</v>
      </c>
      <c r="J392" s="42">
        <v>12000</v>
      </c>
      <c r="K392" s="42">
        <v>6220</v>
      </c>
      <c r="L392" s="20">
        <f t="shared" si="12"/>
        <v>51.83333333333333</v>
      </c>
      <c r="M392" s="1"/>
      <c r="IT392"/>
      <c r="IU392"/>
      <c r="IV392"/>
    </row>
    <row r="393" spans="1:256" s="2" customFormat="1" ht="16.5" customHeight="1">
      <c r="A393" s="4"/>
      <c r="B393" s="4"/>
      <c r="C393" s="4"/>
      <c r="D393" s="4"/>
      <c r="E393" s="76" t="s">
        <v>228</v>
      </c>
      <c r="F393" s="76"/>
      <c r="G393" s="76"/>
      <c r="H393" s="11" t="s">
        <v>230</v>
      </c>
      <c r="I393" s="42"/>
      <c r="J393" s="42">
        <v>527524</v>
      </c>
      <c r="K393" s="42"/>
      <c r="L393" s="20">
        <f t="shared" si="12"/>
        <v>0</v>
      </c>
      <c r="M393" s="1"/>
      <c r="IT393"/>
      <c r="IU393"/>
      <c r="IV393"/>
    </row>
    <row r="394" spans="1:256" s="2" customFormat="1" ht="16.5" customHeight="1">
      <c r="A394" s="4"/>
      <c r="B394" s="4"/>
      <c r="C394" s="4"/>
      <c r="D394" s="4"/>
      <c r="E394" s="76" t="s">
        <v>228</v>
      </c>
      <c r="F394" s="76"/>
      <c r="G394" s="76"/>
      <c r="H394" s="11" t="s">
        <v>231</v>
      </c>
      <c r="I394" s="42"/>
      <c r="J394" s="42">
        <v>247676</v>
      </c>
      <c r="K394" s="42"/>
      <c r="L394" s="20">
        <f t="shared" si="12"/>
        <v>0</v>
      </c>
      <c r="M394" s="1"/>
      <c r="IT394"/>
      <c r="IU394"/>
      <c r="IV394"/>
    </row>
    <row r="395" spans="1:256" s="2" customFormat="1" ht="16.5" customHeight="1">
      <c r="A395" s="4"/>
      <c r="B395" s="4"/>
      <c r="C395" s="4"/>
      <c r="D395" s="4"/>
      <c r="E395" s="73" t="s">
        <v>14</v>
      </c>
      <c r="F395" s="73"/>
      <c r="G395" s="73"/>
      <c r="H395" s="11" t="s">
        <v>169</v>
      </c>
      <c r="I395" s="42"/>
      <c r="J395" s="42">
        <v>13610</v>
      </c>
      <c r="K395" s="42"/>
      <c r="L395" s="20">
        <f t="shared" si="12"/>
        <v>0</v>
      </c>
      <c r="M395" s="1"/>
      <c r="IT395"/>
      <c r="IU395"/>
      <c r="IV395"/>
    </row>
    <row r="396" spans="1:256" s="2" customFormat="1" ht="17.25" customHeight="1">
      <c r="A396" s="4"/>
      <c r="B396" s="4"/>
      <c r="C396" s="4"/>
      <c r="D396" s="4"/>
      <c r="E396" s="73" t="s">
        <v>14</v>
      </c>
      <c r="F396" s="73"/>
      <c r="G396" s="73"/>
      <c r="H396" s="11" t="s">
        <v>170</v>
      </c>
      <c r="I396" s="42"/>
      <c r="J396" s="42">
        <v>6390</v>
      </c>
      <c r="K396" s="42"/>
      <c r="L396" s="20">
        <f t="shared" si="12"/>
        <v>0</v>
      </c>
      <c r="M396" s="1"/>
      <c r="IT396"/>
      <c r="IU396"/>
      <c r="IV396"/>
    </row>
    <row r="397" spans="1:256" s="2" customFormat="1" ht="14.25" customHeight="1">
      <c r="A397" s="4"/>
      <c r="B397" s="4"/>
      <c r="C397" s="4"/>
      <c r="D397" s="4"/>
      <c r="E397" s="74" t="s">
        <v>59</v>
      </c>
      <c r="F397" s="74"/>
      <c r="G397" s="14" t="s">
        <v>232</v>
      </c>
      <c r="H397" s="15"/>
      <c r="I397" s="41">
        <f>SUM(I398)</f>
        <v>3238</v>
      </c>
      <c r="J397" s="41">
        <f>SUM(J398)</f>
        <v>3238</v>
      </c>
      <c r="K397" s="41">
        <f>SUM(K398)</f>
        <v>2429</v>
      </c>
      <c r="L397" s="24">
        <f t="shared" si="12"/>
        <v>75.01544163063619</v>
      </c>
      <c r="M397" s="51"/>
      <c r="IT397"/>
      <c r="IU397"/>
      <c r="IV397"/>
    </row>
    <row r="398" spans="1:256" s="2" customFormat="1" ht="15.75" customHeight="1">
      <c r="A398" s="4"/>
      <c r="B398" s="4"/>
      <c r="C398" s="4"/>
      <c r="D398" s="4"/>
      <c r="E398" s="76" t="s">
        <v>233</v>
      </c>
      <c r="F398" s="76"/>
      <c r="G398" s="76"/>
      <c r="H398" s="11" t="s">
        <v>38</v>
      </c>
      <c r="I398" s="42">
        <v>3238</v>
      </c>
      <c r="J398" s="42">
        <v>3238</v>
      </c>
      <c r="K398" s="42">
        <v>2429</v>
      </c>
      <c r="L398" s="20">
        <f t="shared" si="12"/>
        <v>75.01544163063619</v>
      </c>
      <c r="M398" s="51"/>
      <c r="IT398"/>
      <c r="IU398"/>
      <c r="IV398"/>
    </row>
    <row r="399" spans="1:256" s="2" customFormat="1" ht="30.75" customHeight="1">
      <c r="A399" s="4"/>
      <c r="B399" s="4"/>
      <c r="C399" s="4"/>
      <c r="D399" s="4"/>
      <c r="E399" s="37" t="s">
        <v>234</v>
      </c>
      <c r="F399" s="9" t="s">
        <v>235</v>
      </c>
      <c r="G399" s="28"/>
      <c r="H399" s="9"/>
      <c r="I399" s="38">
        <f>I400+I403+I406</f>
        <v>41000</v>
      </c>
      <c r="J399" s="38">
        <f>SUM(J400+J403+J406)</f>
        <v>44000</v>
      </c>
      <c r="K399" s="38">
        <f>SUM(K400+K403+K406)</f>
        <v>10368</v>
      </c>
      <c r="L399" s="13">
        <f aca="true" t="shared" si="13" ref="L399:L408">K399/J399*100</f>
        <v>23.563636363636363</v>
      </c>
      <c r="M399" s="51"/>
      <c r="IT399"/>
      <c r="IU399"/>
      <c r="IV399"/>
    </row>
    <row r="400" spans="1:256" s="2" customFormat="1" ht="19.5" customHeight="1">
      <c r="A400" s="4"/>
      <c r="B400" s="4"/>
      <c r="C400" s="4"/>
      <c r="D400" s="4"/>
      <c r="E400" s="72" t="s">
        <v>236</v>
      </c>
      <c r="F400" s="72"/>
      <c r="G400" s="14" t="s">
        <v>237</v>
      </c>
      <c r="H400" s="23"/>
      <c r="I400" s="16">
        <f>SUM(I401:I402)</f>
        <v>24000</v>
      </c>
      <c r="J400" s="16">
        <f>SUM(J401:J402)</f>
        <v>24000</v>
      </c>
      <c r="K400" s="16">
        <f>SUM(K401:K402)</f>
        <v>4368</v>
      </c>
      <c r="L400" s="24">
        <f t="shared" si="13"/>
        <v>18.2</v>
      </c>
      <c r="M400" s="51"/>
      <c r="IT400"/>
      <c r="IU400"/>
      <c r="IV400"/>
    </row>
    <row r="401" spans="1:256" s="2" customFormat="1" ht="15.75" customHeight="1">
      <c r="A401" s="4"/>
      <c r="B401" s="4"/>
      <c r="C401" s="4"/>
      <c r="D401" s="4"/>
      <c r="E401" s="78" t="s">
        <v>41</v>
      </c>
      <c r="F401" s="78"/>
      <c r="G401" s="78"/>
      <c r="H401" s="25" t="s">
        <v>42</v>
      </c>
      <c r="I401" s="26">
        <v>10000</v>
      </c>
      <c r="J401" s="26">
        <v>10000</v>
      </c>
      <c r="K401" s="26">
        <v>4368</v>
      </c>
      <c r="L401" s="20">
        <f t="shared" si="13"/>
        <v>43.68</v>
      </c>
      <c r="M401" s="51"/>
      <c r="IT401"/>
      <c r="IU401"/>
      <c r="IV401"/>
    </row>
    <row r="402" spans="1:256" s="2" customFormat="1" ht="15.75" customHeight="1">
      <c r="A402" s="4"/>
      <c r="B402" s="4"/>
      <c r="C402" s="4"/>
      <c r="D402" s="4"/>
      <c r="E402" s="76" t="s">
        <v>14</v>
      </c>
      <c r="F402" s="76"/>
      <c r="G402" s="76"/>
      <c r="H402" s="11" t="s">
        <v>15</v>
      </c>
      <c r="I402" s="18">
        <v>14000</v>
      </c>
      <c r="J402" s="18">
        <v>14000</v>
      </c>
      <c r="K402" s="18"/>
      <c r="L402" s="20">
        <f t="shared" si="13"/>
        <v>0</v>
      </c>
      <c r="M402" s="51"/>
      <c r="IT402"/>
      <c r="IU402"/>
      <c r="IV402"/>
    </row>
    <row r="403" spans="1:256" s="2" customFormat="1" ht="18.75" customHeight="1">
      <c r="A403" s="4"/>
      <c r="B403" s="4"/>
      <c r="C403" s="4"/>
      <c r="D403" s="4"/>
      <c r="E403" s="72" t="s">
        <v>238</v>
      </c>
      <c r="F403" s="72"/>
      <c r="G403" s="14" t="s">
        <v>239</v>
      </c>
      <c r="H403" s="39"/>
      <c r="I403" s="16">
        <f>SUM(I404:I405)</f>
        <v>8000</v>
      </c>
      <c r="J403" s="16">
        <f>SUM(J404:J405)</f>
        <v>8000</v>
      </c>
      <c r="K403" s="16">
        <f>SUM(K404:K405)</f>
        <v>0</v>
      </c>
      <c r="L403" s="24">
        <f t="shared" si="13"/>
        <v>0</v>
      </c>
      <c r="M403" s="51"/>
      <c r="IT403"/>
      <c r="IU403"/>
      <c r="IV403"/>
    </row>
    <row r="404" spans="1:256" s="2" customFormat="1" ht="15.75" customHeight="1">
      <c r="A404" s="4"/>
      <c r="B404" s="4"/>
      <c r="C404" s="4"/>
      <c r="D404" s="4"/>
      <c r="E404" s="78" t="s">
        <v>41</v>
      </c>
      <c r="F404" s="78"/>
      <c r="G404" s="78"/>
      <c r="H404" s="25" t="s">
        <v>42</v>
      </c>
      <c r="I404" s="26">
        <v>3000</v>
      </c>
      <c r="J404" s="26">
        <v>3000</v>
      </c>
      <c r="K404" s="26"/>
      <c r="L404" s="20">
        <f t="shared" si="13"/>
        <v>0</v>
      </c>
      <c r="M404" s="51"/>
      <c r="IT404"/>
      <c r="IU404"/>
      <c r="IV404"/>
    </row>
    <row r="405" spans="1:256" s="2" customFormat="1" ht="18" customHeight="1">
      <c r="A405" s="4"/>
      <c r="B405" s="4"/>
      <c r="C405" s="4"/>
      <c r="D405" s="4"/>
      <c r="E405" s="76" t="s">
        <v>14</v>
      </c>
      <c r="F405" s="76"/>
      <c r="G405" s="76"/>
      <c r="H405" s="11" t="s">
        <v>15</v>
      </c>
      <c r="I405" s="18">
        <v>5000</v>
      </c>
      <c r="J405" s="18">
        <v>5000</v>
      </c>
      <c r="K405" s="18"/>
      <c r="L405" s="20">
        <f t="shared" si="13"/>
        <v>0</v>
      </c>
      <c r="M405" s="51"/>
      <c r="IT405"/>
      <c r="IU405"/>
      <c r="IV405"/>
    </row>
    <row r="406" spans="1:256" s="2" customFormat="1" ht="19.5" customHeight="1">
      <c r="A406" s="4"/>
      <c r="B406" s="4"/>
      <c r="C406" s="4"/>
      <c r="D406" s="4"/>
      <c r="E406" s="72" t="s">
        <v>59</v>
      </c>
      <c r="F406" s="72"/>
      <c r="G406" s="14" t="s">
        <v>240</v>
      </c>
      <c r="H406" s="39"/>
      <c r="I406" s="16">
        <f>SUM(I407:I410)</f>
        <v>9000</v>
      </c>
      <c r="J406" s="16">
        <f>SUM(J407:J410)</f>
        <v>12000</v>
      </c>
      <c r="K406" s="16">
        <f>SUM(K407:K410)</f>
        <v>6000</v>
      </c>
      <c r="L406" s="24">
        <f t="shared" si="13"/>
        <v>50</v>
      </c>
      <c r="M406" s="51"/>
      <c r="IT406"/>
      <c r="IU406"/>
      <c r="IV406"/>
    </row>
    <row r="407" spans="1:256" s="2" customFormat="1" ht="27.75" customHeight="1">
      <c r="A407" s="4"/>
      <c r="B407" s="4"/>
      <c r="C407" s="4"/>
      <c r="D407" s="4"/>
      <c r="E407" s="71" t="s">
        <v>182</v>
      </c>
      <c r="F407" s="71"/>
      <c r="G407" s="71"/>
      <c r="H407" s="25" t="s">
        <v>183</v>
      </c>
      <c r="I407" s="26">
        <v>6000</v>
      </c>
      <c r="J407" s="26">
        <v>6000</v>
      </c>
      <c r="K407" s="26"/>
      <c r="L407" s="20">
        <f t="shared" si="13"/>
        <v>0</v>
      </c>
      <c r="M407" s="51"/>
      <c r="IT407"/>
      <c r="IU407"/>
      <c r="IV407"/>
    </row>
    <row r="408" spans="1:256" s="2" customFormat="1" ht="26.25" customHeight="1">
      <c r="A408" s="4"/>
      <c r="B408" s="4"/>
      <c r="C408" s="4"/>
      <c r="D408" s="4"/>
      <c r="E408" s="78" t="s">
        <v>241</v>
      </c>
      <c r="F408" s="78"/>
      <c r="G408" s="78"/>
      <c r="H408" s="11" t="s">
        <v>242</v>
      </c>
      <c r="I408" s="18">
        <v>1000</v>
      </c>
      <c r="J408" s="18">
        <v>3000</v>
      </c>
      <c r="K408" s="18">
        <v>3000</v>
      </c>
      <c r="L408" s="20">
        <f t="shared" si="13"/>
        <v>100</v>
      </c>
      <c r="M408" s="51"/>
      <c r="IT408"/>
      <c r="IU408"/>
      <c r="IV408"/>
    </row>
    <row r="409" spans="1:256" s="2" customFormat="1" ht="17.25" customHeight="1">
      <c r="A409" s="4"/>
      <c r="B409" s="4"/>
      <c r="C409" s="4"/>
      <c r="D409" s="4"/>
      <c r="E409" s="76" t="s">
        <v>41</v>
      </c>
      <c r="F409" s="76"/>
      <c r="G409" s="76"/>
      <c r="H409" s="11" t="s">
        <v>42</v>
      </c>
      <c r="I409" s="18">
        <v>1000</v>
      </c>
      <c r="J409" s="18"/>
      <c r="K409" s="18"/>
      <c r="L409" s="20"/>
      <c r="M409" s="51"/>
      <c r="IT409"/>
      <c r="IU409"/>
      <c r="IV409"/>
    </row>
    <row r="410" spans="1:256" s="2" customFormat="1" ht="17.25" customHeight="1">
      <c r="A410" s="4"/>
      <c r="B410" s="4"/>
      <c r="C410" s="4"/>
      <c r="D410" s="4"/>
      <c r="E410" s="76" t="s">
        <v>14</v>
      </c>
      <c r="F410" s="76"/>
      <c r="G410" s="76"/>
      <c r="H410" s="11" t="s">
        <v>15</v>
      </c>
      <c r="I410" s="18">
        <v>1000</v>
      </c>
      <c r="J410" s="18">
        <v>3000</v>
      </c>
      <c r="K410" s="18">
        <v>3000</v>
      </c>
      <c r="L410" s="20">
        <f aca="true" t="shared" si="14" ref="L410:L432">K410/J410*100</f>
        <v>100</v>
      </c>
      <c r="M410" s="51"/>
      <c r="IT410"/>
      <c r="IU410"/>
      <c r="IV410"/>
    </row>
    <row r="411" spans="1:256" s="2" customFormat="1" ht="18.75" customHeight="1">
      <c r="A411" s="4"/>
      <c r="B411" s="4"/>
      <c r="C411" s="4"/>
      <c r="D411" s="4"/>
      <c r="E411" s="28" t="s">
        <v>243</v>
      </c>
      <c r="F411" s="9" t="s">
        <v>244</v>
      </c>
      <c r="G411" s="28"/>
      <c r="H411" s="9"/>
      <c r="I411" s="38">
        <f>I412+I424</f>
        <v>454036</v>
      </c>
      <c r="J411" s="38">
        <f>SUM(J424+J412)</f>
        <v>464036</v>
      </c>
      <c r="K411" s="38">
        <f>SUM(K424+K412)</f>
        <v>245279</v>
      </c>
      <c r="L411" s="13">
        <f t="shared" si="14"/>
        <v>52.85775241576085</v>
      </c>
      <c r="M411" s="51"/>
      <c r="IT411"/>
      <c r="IU411"/>
      <c r="IV411"/>
    </row>
    <row r="412" spans="1:256" s="2" customFormat="1" ht="18.75" customHeight="1">
      <c r="A412" s="4"/>
      <c r="B412" s="4"/>
      <c r="C412" s="4"/>
      <c r="D412" s="4"/>
      <c r="E412" s="77" t="s">
        <v>245</v>
      </c>
      <c r="F412" s="77"/>
      <c r="G412" s="33" t="s">
        <v>246</v>
      </c>
      <c r="H412" s="9"/>
      <c r="I412" s="41">
        <f>SUM(I413:I423)</f>
        <v>419036</v>
      </c>
      <c r="J412" s="41">
        <f>SUM(J413:J423)</f>
        <v>419036</v>
      </c>
      <c r="K412" s="41">
        <f>SUM(K413:K423)</f>
        <v>225034</v>
      </c>
      <c r="L412" s="24">
        <f t="shared" si="14"/>
        <v>53.70278448629712</v>
      </c>
      <c r="M412" s="51"/>
      <c r="IT412"/>
      <c r="IU412"/>
      <c r="IV412"/>
    </row>
    <row r="413" spans="1:256" s="2" customFormat="1" ht="15.75" customHeight="1">
      <c r="A413" s="4"/>
      <c r="B413" s="4"/>
      <c r="C413" s="4"/>
      <c r="D413" s="4"/>
      <c r="E413" s="76" t="s">
        <v>34</v>
      </c>
      <c r="F413" s="76"/>
      <c r="G413" s="76"/>
      <c r="H413" s="11" t="s">
        <v>35</v>
      </c>
      <c r="I413" s="18">
        <v>174000</v>
      </c>
      <c r="J413" s="18">
        <v>174000</v>
      </c>
      <c r="K413" s="18">
        <v>90906</v>
      </c>
      <c r="L413" s="20">
        <f t="shared" si="14"/>
        <v>52.244827586206895</v>
      </c>
      <c r="M413" s="51"/>
      <c r="IT413"/>
      <c r="IU413"/>
      <c r="IV413"/>
    </row>
    <row r="414" spans="1:256" s="2" customFormat="1" ht="15.75" customHeight="1">
      <c r="A414" s="4"/>
      <c r="B414" s="4"/>
      <c r="C414" s="4"/>
      <c r="D414" s="4"/>
      <c r="E414" s="76" t="s">
        <v>131</v>
      </c>
      <c r="F414" s="76"/>
      <c r="G414" s="76"/>
      <c r="H414" s="11" t="s">
        <v>25</v>
      </c>
      <c r="I414" s="42">
        <v>12750</v>
      </c>
      <c r="J414" s="42">
        <v>12855</v>
      </c>
      <c r="K414" s="42">
        <v>12855</v>
      </c>
      <c r="L414" s="20">
        <f t="shared" si="14"/>
        <v>100</v>
      </c>
      <c r="M414" s="51"/>
      <c r="IT414"/>
      <c r="IU414"/>
      <c r="IV414"/>
    </row>
    <row r="415" spans="1:256" s="2" customFormat="1" ht="17.25" customHeight="1">
      <c r="A415" s="4"/>
      <c r="B415" s="4"/>
      <c r="C415" s="4"/>
      <c r="D415" s="4"/>
      <c r="E415" s="76" t="s">
        <v>26</v>
      </c>
      <c r="F415" s="76"/>
      <c r="G415" s="76"/>
      <c r="H415" s="11" t="s">
        <v>27</v>
      </c>
      <c r="I415" s="42">
        <v>33111</v>
      </c>
      <c r="J415" s="42">
        <v>33111</v>
      </c>
      <c r="K415" s="42">
        <v>16128</v>
      </c>
      <c r="L415" s="20">
        <f t="shared" si="14"/>
        <v>48.708888284860016</v>
      </c>
      <c r="M415" s="51"/>
      <c r="IT415"/>
      <c r="IU415"/>
      <c r="IV415"/>
    </row>
    <row r="416" spans="1:256" s="2" customFormat="1" ht="17.25" customHeight="1">
      <c r="A416" s="4"/>
      <c r="B416" s="4"/>
      <c r="C416" s="4"/>
      <c r="D416" s="4"/>
      <c r="E416" s="76" t="s">
        <v>28</v>
      </c>
      <c r="F416" s="76"/>
      <c r="G416" s="76"/>
      <c r="H416" s="11" t="s">
        <v>29</v>
      </c>
      <c r="I416" s="42">
        <v>4575</v>
      </c>
      <c r="J416" s="42">
        <v>4575</v>
      </c>
      <c r="K416" s="42">
        <v>2364</v>
      </c>
      <c r="L416" s="20">
        <f t="shared" si="14"/>
        <v>51.67213114754098</v>
      </c>
      <c r="M416" s="51"/>
      <c r="IT416"/>
      <c r="IU416"/>
      <c r="IV416"/>
    </row>
    <row r="417" spans="1:256" s="2" customFormat="1" ht="15.75" customHeight="1">
      <c r="A417" s="4"/>
      <c r="B417" s="4"/>
      <c r="C417" s="4"/>
      <c r="D417" s="4"/>
      <c r="E417" s="76" t="s">
        <v>37</v>
      </c>
      <c r="F417" s="76"/>
      <c r="G417" s="76"/>
      <c r="H417" s="11" t="s">
        <v>38</v>
      </c>
      <c r="I417" s="42">
        <v>8200</v>
      </c>
      <c r="J417" s="42">
        <v>8200</v>
      </c>
      <c r="K417" s="42">
        <v>6150</v>
      </c>
      <c r="L417" s="20">
        <f t="shared" si="14"/>
        <v>75</v>
      </c>
      <c r="M417" s="51"/>
      <c r="IT417"/>
      <c r="IU417"/>
      <c r="IV417"/>
    </row>
    <row r="418" spans="1:256" s="2" customFormat="1" ht="15.75" customHeight="1">
      <c r="A418" s="4"/>
      <c r="B418" s="4"/>
      <c r="C418" s="4"/>
      <c r="D418" s="4"/>
      <c r="E418" s="76" t="s">
        <v>39</v>
      </c>
      <c r="F418" s="76"/>
      <c r="G418" s="76"/>
      <c r="H418" s="11" t="s">
        <v>40</v>
      </c>
      <c r="I418" s="42">
        <v>4000</v>
      </c>
      <c r="J418" s="42">
        <v>4000</v>
      </c>
      <c r="K418" s="42">
        <v>1618</v>
      </c>
      <c r="L418" s="20">
        <f t="shared" si="14"/>
        <v>40.45</v>
      </c>
      <c r="M418" s="51"/>
      <c r="IT418"/>
      <c r="IU418"/>
      <c r="IV418"/>
    </row>
    <row r="419" spans="1:256" s="2" customFormat="1" ht="17.25" customHeight="1">
      <c r="A419" s="4"/>
      <c r="B419" s="4"/>
      <c r="C419" s="4"/>
      <c r="D419" s="4"/>
      <c r="E419" s="76" t="s">
        <v>41</v>
      </c>
      <c r="F419" s="76"/>
      <c r="G419" s="76"/>
      <c r="H419" s="11" t="s">
        <v>42</v>
      </c>
      <c r="I419" s="42">
        <v>32700</v>
      </c>
      <c r="J419" s="42">
        <v>32700</v>
      </c>
      <c r="K419" s="42">
        <v>14268</v>
      </c>
      <c r="L419" s="20">
        <f t="shared" si="14"/>
        <v>43.63302752293578</v>
      </c>
      <c r="M419" s="51"/>
      <c r="IT419"/>
      <c r="IU419"/>
      <c r="IV419"/>
    </row>
    <row r="420" spans="1:256" s="2" customFormat="1" ht="15" customHeight="1">
      <c r="A420" s="4"/>
      <c r="B420" s="4"/>
      <c r="C420" s="4"/>
      <c r="D420" s="4"/>
      <c r="E420" s="76" t="s">
        <v>43</v>
      </c>
      <c r="F420" s="76"/>
      <c r="G420" s="76"/>
      <c r="H420" s="11" t="s">
        <v>44</v>
      </c>
      <c r="I420" s="42">
        <v>110200</v>
      </c>
      <c r="J420" s="42">
        <v>110095</v>
      </c>
      <c r="K420" s="42">
        <v>64219</v>
      </c>
      <c r="L420" s="20">
        <f t="shared" si="14"/>
        <v>58.33053272174031</v>
      </c>
      <c r="M420" s="51"/>
      <c r="IT420"/>
      <c r="IU420"/>
      <c r="IV420"/>
    </row>
    <row r="421" spans="1:256" s="2" customFormat="1" ht="15" customHeight="1">
      <c r="A421" s="4"/>
      <c r="B421" s="4"/>
      <c r="C421" s="4"/>
      <c r="D421" s="4"/>
      <c r="E421" s="76" t="s">
        <v>45</v>
      </c>
      <c r="F421" s="76"/>
      <c r="G421" s="76"/>
      <c r="H421" s="11" t="s">
        <v>46</v>
      </c>
      <c r="I421" s="42">
        <v>8000</v>
      </c>
      <c r="J421" s="42">
        <v>8000</v>
      </c>
      <c r="K421" s="42"/>
      <c r="L421" s="20">
        <f t="shared" si="14"/>
        <v>0</v>
      </c>
      <c r="M421" s="51"/>
      <c r="IT421"/>
      <c r="IU421"/>
      <c r="IV421"/>
    </row>
    <row r="422" spans="1:256" s="2" customFormat="1" ht="16.5" customHeight="1">
      <c r="A422" s="4"/>
      <c r="B422" s="4"/>
      <c r="C422" s="4"/>
      <c r="D422" s="4"/>
      <c r="E422" s="76" t="s">
        <v>14</v>
      </c>
      <c r="F422" s="76"/>
      <c r="G422" s="76"/>
      <c r="H422" s="11" t="s">
        <v>15</v>
      </c>
      <c r="I422" s="42">
        <v>25500</v>
      </c>
      <c r="J422" s="42">
        <v>25500</v>
      </c>
      <c r="K422" s="42">
        <v>14972</v>
      </c>
      <c r="L422" s="20">
        <f t="shared" si="14"/>
        <v>58.713725490196076</v>
      </c>
      <c r="M422" s="51"/>
      <c r="IT422"/>
      <c r="IU422"/>
      <c r="IV422"/>
    </row>
    <row r="423" spans="1:256" s="2" customFormat="1" ht="16.5" customHeight="1">
      <c r="A423" s="4"/>
      <c r="B423" s="4"/>
      <c r="C423" s="4"/>
      <c r="D423" s="4"/>
      <c r="E423" s="76" t="s">
        <v>49</v>
      </c>
      <c r="F423" s="76"/>
      <c r="G423" s="76"/>
      <c r="H423" s="11" t="s">
        <v>50</v>
      </c>
      <c r="I423" s="42">
        <v>6000</v>
      </c>
      <c r="J423" s="42">
        <v>6000</v>
      </c>
      <c r="K423" s="42">
        <v>1554</v>
      </c>
      <c r="L423" s="20">
        <f t="shared" si="14"/>
        <v>25.900000000000002</v>
      </c>
      <c r="M423" s="51"/>
      <c r="IT423"/>
      <c r="IU423"/>
      <c r="IV423"/>
    </row>
    <row r="424" spans="1:256" s="2" customFormat="1" ht="18.75" customHeight="1">
      <c r="A424" s="4"/>
      <c r="B424" s="4"/>
      <c r="C424" s="4"/>
      <c r="D424" s="4"/>
      <c r="E424" s="79" t="s">
        <v>59</v>
      </c>
      <c r="F424" s="79"/>
      <c r="G424" s="33" t="s">
        <v>247</v>
      </c>
      <c r="H424" s="39"/>
      <c r="I424" s="16">
        <f>SUM(I425:I428)</f>
        <v>35000</v>
      </c>
      <c r="J424" s="16">
        <f>SUM(J425:J428)</f>
        <v>45000</v>
      </c>
      <c r="K424" s="16">
        <f>SUM(K425:K428)</f>
        <v>20245</v>
      </c>
      <c r="L424" s="24">
        <f t="shared" si="14"/>
        <v>44.98888888888889</v>
      </c>
      <c r="M424" s="51"/>
      <c r="IT424"/>
      <c r="IU424"/>
      <c r="IV424"/>
    </row>
    <row r="425" spans="1:256" s="2" customFormat="1" ht="26.25" customHeight="1">
      <c r="A425" s="4"/>
      <c r="B425" s="4"/>
      <c r="C425" s="4"/>
      <c r="D425" s="4"/>
      <c r="E425" s="78" t="s">
        <v>182</v>
      </c>
      <c r="F425" s="78"/>
      <c r="G425" s="78"/>
      <c r="H425" s="25" t="s">
        <v>183</v>
      </c>
      <c r="I425" s="26">
        <v>15000</v>
      </c>
      <c r="J425" s="26">
        <v>15000</v>
      </c>
      <c r="K425" s="26"/>
      <c r="L425" s="20">
        <f t="shared" si="14"/>
        <v>0</v>
      </c>
      <c r="M425" s="51"/>
      <c r="IT425"/>
      <c r="IU425"/>
      <c r="IV425"/>
    </row>
    <row r="426" spans="1:256" s="2" customFormat="1" ht="27" customHeight="1">
      <c r="A426" s="4"/>
      <c r="B426" s="4"/>
      <c r="C426" s="4"/>
      <c r="D426" s="4"/>
      <c r="E426" s="78" t="s">
        <v>241</v>
      </c>
      <c r="F426" s="78"/>
      <c r="G426" s="78"/>
      <c r="H426" s="11" t="s">
        <v>242</v>
      </c>
      <c r="I426" s="26">
        <v>1000</v>
      </c>
      <c r="J426" s="26">
        <v>1000</v>
      </c>
      <c r="K426" s="26"/>
      <c r="L426" s="20">
        <f t="shared" si="14"/>
        <v>0</v>
      </c>
      <c r="M426" s="51"/>
      <c r="IT426"/>
      <c r="IU426"/>
      <c r="IV426"/>
    </row>
    <row r="427" spans="1:256" s="2" customFormat="1" ht="14.25" customHeight="1">
      <c r="A427" s="4"/>
      <c r="B427" s="4"/>
      <c r="C427" s="4"/>
      <c r="D427" s="4"/>
      <c r="E427" s="76" t="s">
        <v>14</v>
      </c>
      <c r="F427" s="76"/>
      <c r="G427" s="76"/>
      <c r="H427" s="11" t="s">
        <v>15</v>
      </c>
      <c r="I427" s="26">
        <v>9000</v>
      </c>
      <c r="J427" s="26">
        <v>19000</v>
      </c>
      <c r="K427" s="26">
        <v>11088</v>
      </c>
      <c r="L427" s="20">
        <f t="shared" si="14"/>
        <v>58.357894736842105</v>
      </c>
      <c r="M427" s="51"/>
      <c r="IT427"/>
      <c r="IU427"/>
      <c r="IV427"/>
    </row>
    <row r="428" spans="1:256" s="2" customFormat="1" ht="14.25" customHeight="1">
      <c r="A428" s="4"/>
      <c r="B428" s="4"/>
      <c r="C428" s="4"/>
      <c r="D428" s="4"/>
      <c r="E428" s="76" t="s">
        <v>41</v>
      </c>
      <c r="F428" s="76"/>
      <c r="G428" s="76"/>
      <c r="H428" s="11" t="s">
        <v>42</v>
      </c>
      <c r="I428" s="18">
        <v>10000</v>
      </c>
      <c r="J428" s="18">
        <v>10000</v>
      </c>
      <c r="K428" s="18">
        <v>9157</v>
      </c>
      <c r="L428" s="20">
        <f t="shared" si="14"/>
        <v>91.57</v>
      </c>
      <c r="M428" s="51"/>
      <c r="IT428"/>
      <c r="IU428"/>
      <c r="IV428"/>
    </row>
    <row r="429" spans="1:256" s="2" customFormat="1" ht="18" customHeight="1">
      <c r="A429" s="4"/>
      <c r="B429" s="4"/>
      <c r="C429" s="4"/>
      <c r="D429" s="4"/>
      <c r="E429" s="28" t="s">
        <v>248</v>
      </c>
      <c r="F429" s="9" t="s">
        <v>249</v>
      </c>
      <c r="G429" s="28"/>
      <c r="H429" s="9"/>
      <c r="I429" s="38">
        <f>SUM(I430)</f>
        <v>874276</v>
      </c>
      <c r="J429" s="38">
        <f>SUM(J430)</f>
        <v>171687</v>
      </c>
      <c r="K429" s="38">
        <f>SUM(K430)</f>
        <v>0</v>
      </c>
      <c r="L429" s="13">
        <f t="shared" si="14"/>
        <v>0</v>
      </c>
      <c r="M429" s="1"/>
      <c r="IT429"/>
      <c r="IU429"/>
      <c r="IV429"/>
    </row>
    <row r="430" spans="1:256" s="2" customFormat="1" ht="18" customHeight="1">
      <c r="A430" s="4"/>
      <c r="B430" s="4"/>
      <c r="C430" s="4"/>
      <c r="D430" s="4"/>
      <c r="E430" s="74" t="s">
        <v>250</v>
      </c>
      <c r="F430" s="74"/>
      <c r="G430" s="14" t="s">
        <v>251</v>
      </c>
      <c r="H430" s="23"/>
      <c r="I430" s="16">
        <f>SUM(I431:I436)</f>
        <v>874276</v>
      </c>
      <c r="J430" s="16">
        <f>SUM(J431:J436)</f>
        <v>171687</v>
      </c>
      <c r="K430" s="16">
        <f>SUM(K431:K436)</f>
        <v>0</v>
      </c>
      <c r="L430" s="13">
        <f t="shared" si="14"/>
        <v>0</v>
      </c>
      <c r="M430" s="1"/>
      <c r="IT430"/>
      <c r="IU430"/>
      <c r="IV430"/>
    </row>
    <row r="431" spans="1:256" s="2" customFormat="1" ht="17.25" customHeight="1">
      <c r="A431" s="4"/>
      <c r="B431" s="4"/>
      <c r="C431" s="4"/>
      <c r="D431" s="4"/>
      <c r="E431" s="76" t="s">
        <v>252</v>
      </c>
      <c r="F431" s="76"/>
      <c r="G431" s="76"/>
      <c r="H431" s="25" t="s">
        <v>253</v>
      </c>
      <c r="I431" s="18">
        <v>60000</v>
      </c>
      <c r="J431" s="18">
        <v>7869</v>
      </c>
      <c r="K431" s="26"/>
      <c r="L431" s="13">
        <f t="shared" si="14"/>
        <v>0</v>
      </c>
      <c r="M431" s="1"/>
      <c r="IT431"/>
      <c r="IU431"/>
      <c r="IV431"/>
    </row>
    <row r="432" spans="1:256" s="2" customFormat="1" ht="17.25" customHeight="1">
      <c r="A432" s="4"/>
      <c r="B432" s="4"/>
      <c r="C432" s="4"/>
      <c r="D432" s="4"/>
      <c r="E432" s="73" t="s">
        <v>254</v>
      </c>
      <c r="F432" s="73"/>
      <c r="G432" s="73"/>
      <c r="H432" s="11" t="s">
        <v>253</v>
      </c>
      <c r="I432" s="26">
        <v>108699</v>
      </c>
      <c r="J432" s="26">
        <v>100852</v>
      </c>
      <c r="K432" s="61"/>
      <c r="L432" s="13">
        <f t="shared" si="14"/>
        <v>0</v>
      </c>
      <c r="M432" s="1"/>
      <c r="IT432"/>
      <c r="IU432"/>
      <c r="IV432"/>
    </row>
    <row r="433" spans="1:256" s="2" customFormat="1" ht="18.75" customHeight="1">
      <c r="A433" s="4"/>
      <c r="B433" s="4"/>
      <c r="C433" s="4"/>
      <c r="D433" s="4"/>
      <c r="E433" s="71" t="s">
        <v>255</v>
      </c>
      <c r="F433" s="71"/>
      <c r="G433" s="71"/>
      <c r="H433" s="25" t="s">
        <v>253</v>
      </c>
      <c r="I433" s="26">
        <v>37768</v>
      </c>
      <c r="J433" s="26"/>
      <c r="K433" s="61"/>
      <c r="L433" s="13"/>
      <c r="M433" s="51"/>
      <c r="IT433"/>
      <c r="IU433"/>
      <c r="IV433"/>
    </row>
    <row r="434" spans="1:256" s="2" customFormat="1" ht="18.75" customHeight="1">
      <c r="A434" s="4"/>
      <c r="B434" s="4"/>
      <c r="C434" s="4"/>
      <c r="D434" s="4"/>
      <c r="E434" s="71" t="s">
        <v>256</v>
      </c>
      <c r="F434" s="71"/>
      <c r="G434" s="71"/>
      <c r="H434" s="11" t="s">
        <v>253</v>
      </c>
      <c r="I434" s="26">
        <v>91524</v>
      </c>
      <c r="J434" s="26">
        <v>3127</v>
      </c>
      <c r="K434" s="61"/>
      <c r="L434" s="13">
        <f>K434/J434*100</f>
        <v>0</v>
      </c>
      <c r="M434" s="51"/>
      <c r="IT434"/>
      <c r="IU434"/>
      <c r="IV434"/>
    </row>
    <row r="435" spans="1:256" s="2" customFormat="1" ht="18" customHeight="1">
      <c r="A435" s="4"/>
      <c r="B435" s="4"/>
      <c r="C435" s="4"/>
      <c r="D435" s="4"/>
      <c r="E435" s="71" t="s">
        <v>257</v>
      </c>
      <c r="F435" s="71"/>
      <c r="G435" s="71"/>
      <c r="H435" s="11" t="s">
        <v>253</v>
      </c>
      <c r="I435" s="18">
        <v>466285</v>
      </c>
      <c r="J435" s="18">
        <v>31383</v>
      </c>
      <c r="K435" s="61"/>
      <c r="L435" s="13">
        <f>K435/J435*100</f>
        <v>0</v>
      </c>
      <c r="M435" s="51"/>
      <c r="IT435"/>
      <c r="IU435"/>
      <c r="IV435"/>
    </row>
    <row r="436" spans="1:256" s="2" customFormat="1" ht="27.75" customHeight="1">
      <c r="A436" s="4"/>
      <c r="B436" s="4"/>
      <c r="C436" s="4"/>
      <c r="D436" s="4"/>
      <c r="E436" s="71" t="s">
        <v>258</v>
      </c>
      <c r="F436" s="71"/>
      <c r="G436" s="71"/>
      <c r="H436" s="25" t="s">
        <v>253</v>
      </c>
      <c r="I436" s="26">
        <v>110000</v>
      </c>
      <c r="J436" s="26">
        <v>28456</v>
      </c>
      <c r="K436" s="61"/>
      <c r="L436" s="13">
        <f>K436/J436*100</f>
        <v>0</v>
      </c>
      <c r="M436" s="51"/>
      <c r="IT436"/>
      <c r="IU436"/>
      <c r="IV436"/>
    </row>
    <row r="437" spans="1:256" s="2" customFormat="1" ht="19.5" customHeight="1">
      <c r="A437" s="4"/>
      <c r="B437" s="4"/>
      <c r="C437" s="4"/>
      <c r="D437" s="4"/>
      <c r="E437" s="79" t="s">
        <v>259</v>
      </c>
      <c r="F437" s="79"/>
      <c r="G437" s="79"/>
      <c r="H437" s="45"/>
      <c r="I437" s="41">
        <f>I7+I10+I19+I36+I40+I45+I61+I104+I126+I131+I229+I237+I247+I307+I344+I399+I411+I429</f>
        <v>33981217</v>
      </c>
      <c r="J437" s="41">
        <f>J7+J10+J19+J36+J40+J45+J61+J104+J126+J131+J229+J237+J247+J307+J344+J399+J411+J429</f>
        <v>37228842</v>
      </c>
      <c r="K437" s="41">
        <f>K7+K10+K19+K36+K40+K45+K61+K104+K126+K131+K237+K247+K307+K344+K399+K411+K429</f>
        <v>16284697</v>
      </c>
      <c r="L437" s="24">
        <f>K437/J437*100</f>
        <v>43.74215292541197</v>
      </c>
      <c r="M437" s="1"/>
      <c r="IT437"/>
      <c r="IU437"/>
      <c r="IV437"/>
    </row>
    <row r="438" spans="1:256" s="2" customFormat="1" ht="21.75" customHeight="1">
      <c r="A438" s="1"/>
      <c r="B438" s="1"/>
      <c r="C438" s="1"/>
      <c r="D438" s="1"/>
      <c r="E438" s="62"/>
      <c r="F438" s="63" t="s">
        <v>265</v>
      </c>
      <c r="G438" s="62"/>
      <c r="H438" s="63"/>
      <c r="I438" s="51"/>
      <c r="J438" s="64" t="s">
        <v>260</v>
      </c>
      <c r="K438" s="64"/>
      <c r="L438" s="64"/>
      <c r="M438" s="1"/>
      <c r="IT438"/>
      <c r="IU438"/>
      <c r="IV438"/>
    </row>
    <row r="439" spans="1:256" s="2" customFormat="1" ht="23.25" customHeight="1">
      <c r="A439" s="1"/>
      <c r="B439" s="1"/>
      <c r="C439" s="1"/>
      <c r="D439" s="1"/>
      <c r="E439" s="62"/>
      <c r="F439" s="65" t="s">
        <v>261</v>
      </c>
      <c r="G439" s="62"/>
      <c r="H439" s="65"/>
      <c r="I439" s="51"/>
      <c r="J439" s="65" t="s">
        <v>262</v>
      </c>
      <c r="K439" s="65"/>
      <c r="L439" s="65"/>
      <c r="M439" s="1"/>
      <c r="IT439"/>
      <c r="IU439"/>
      <c r="IV439"/>
    </row>
    <row r="440" spans="6:256" s="2" customFormat="1" ht="21" customHeight="1">
      <c r="F440" s="65" t="s">
        <v>263</v>
      </c>
      <c r="H440" s="65"/>
      <c r="I440" s="62"/>
      <c r="J440" s="65" t="s">
        <v>264</v>
      </c>
      <c r="K440" s="65"/>
      <c r="L440" s="65"/>
      <c r="IT440"/>
      <c r="IU440"/>
      <c r="IV440"/>
    </row>
    <row r="441" spans="8:256" s="2" customFormat="1" ht="23.25" customHeight="1">
      <c r="H441" s="64"/>
      <c r="IT441"/>
      <c r="IU441"/>
      <c r="IV441"/>
    </row>
    <row r="442" spans="8:256" s="2" customFormat="1" ht="22.5" customHeight="1">
      <c r="H442" s="65"/>
      <c r="IT442"/>
      <c r="IU442"/>
      <c r="IV442"/>
    </row>
    <row r="443" spans="8:256" s="2" customFormat="1" ht="21" customHeight="1">
      <c r="H443" s="65"/>
      <c r="IT443"/>
      <c r="IU443"/>
      <c r="IV443"/>
    </row>
    <row r="444" ht="27.75" customHeight="1"/>
    <row r="445" ht="21.75" customHeight="1"/>
    <row r="446" ht="22.5" customHeight="1"/>
    <row r="447" ht="26.25" customHeight="1"/>
    <row r="448" ht="23.25" customHeight="1"/>
    <row r="449" ht="18" customHeight="1"/>
    <row r="472" ht="18.75" customHeight="1"/>
    <row r="473" ht="24.75" customHeight="1"/>
  </sheetData>
  <mergeCells count="415">
    <mergeCell ref="E333:G333"/>
    <mergeCell ref="E334:G334"/>
    <mergeCell ref="E332:G332"/>
    <mergeCell ref="E234:G234"/>
    <mergeCell ref="E235:G235"/>
    <mergeCell ref="E236:G236"/>
    <mergeCell ref="E330:G330"/>
    <mergeCell ref="E319:G319"/>
    <mergeCell ref="E320:G320"/>
    <mergeCell ref="E321:G321"/>
    <mergeCell ref="E188:G188"/>
    <mergeCell ref="E199:G199"/>
    <mergeCell ref="E213:G213"/>
    <mergeCell ref="E223:F223"/>
    <mergeCell ref="E222:G222"/>
    <mergeCell ref="E218:G218"/>
    <mergeCell ref="E219:G219"/>
    <mergeCell ref="E220:G220"/>
    <mergeCell ref="E221:G221"/>
    <mergeCell ref="E214:G214"/>
    <mergeCell ref="L4:L5"/>
    <mergeCell ref="E4:E5"/>
    <mergeCell ref="I4:I5"/>
    <mergeCell ref="J4:J5"/>
    <mergeCell ref="K4:K5"/>
    <mergeCell ref="E434:G434"/>
    <mergeCell ref="E435:G435"/>
    <mergeCell ref="E436:G436"/>
    <mergeCell ref="E437:G437"/>
    <mergeCell ref="E430:F430"/>
    <mergeCell ref="E431:G431"/>
    <mergeCell ref="E432:G432"/>
    <mergeCell ref="E433:G433"/>
    <mergeCell ref="E425:G425"/>
    <mergeCell ref="E426:G426"/>
    <mergeCell ref="E427:G427"/>
    <mergeCell ref="E428:G428"/>
    <mergeCell ref="E421:G421"/>
    <mergeCell ref="E422:G422"/>
    <mergeCell ref="E423:G423"/>
    <mergeCell ref="E424:F424"/>
    <mergeCell ref="E417:G417"/>
    <mergeCell ref="E418:G418"/>
    <mergeCell ref="E419:G419"/>
    <mergeCell ref="E420:G420"/>
    <mergeCell ref="E413:G413"/>
    <mergeCell ref="E414:G414"/>
    <mergeCell ref="E415:G415"/>
    <mergeCell ref="E416:G416"/>
    <mergeCell ref="E408:G408"/>
    <mergeCell ref="E409:G409"/>
    <mergeCell ref="E410:G410"/>
    <mergeCell ref="E412:F412"/>
    <mergeCell ref="E404:G404"/>
    <mergeCell ref="E405:G405"/>
    <mergeCell ref="E406:F406"/>
    <mergeCell ref="E407:G407"/>
    <mergeCell ref="E400:F400"/>
    <mergeCell ref="E401:G401"/>
    <mergeCell ref="E402:G402"/>
    <mergeCell ref="E403:F403"/>
    <mergeCell ref="E391:F391"/>
    <mergeCell ref="E392:G392"/>
    <mergeCell ref="E397:F397"/>
    <mergeCell ref="E398:G398"/>
    <mergeCell ref="E393:G393"/>
    <mergeCell ref="E394:G394"/>
    <mergeCell ref="E395:G395"/>
    <mergeCell ref="E396:G396"/>
    <mergeCell ref="E387:G387"/>
    <mergeCell ref="E388:G388"/>
    <mergeCell ref="E389:G389"/>
    <mergeCell ref="E390:G390"/>
    <mergeCell ref="E383:G383"/>
    <mergeCell ref="E384:G384"/>
    <mergeCell ref="E385:G385"/>
    <mergeCell ref="E386:G386"/>
    <mergeCell ref="E379:G379"/>
    <mergeCell ref="E380:G380"/>
    <mergeCell ref="E381:G381"/>
    <mergeCell ref="E382:G382"/>
    <mergeCell ref="E375:F375"/>
    <mergeCell ref="E376:G376"/>
    <mergeCell ref="E377:G377"/>
    <mergeCell ref="E378:G378"/>
    <mergeCell ref="E371:G371"/>
    <mergeCell ref="E372:G372"/>
    <mergeCell ref="E373:G373"/>
    <mergeCell ref="E374:G374"/>
    <mergeCell ref="E367:G367"/>
    <mergeCell ref="E368:G368"/>
    <mergeCell ref="E369:G369"/>
    <mergeCell ref="E370:G370"/>
    <mergeCell ref="E363:G363"/>
    <mergeCell ref="E364:G364"/>
    <mergeCell ref="E365:G365"/>
    <mergeCell ref="E366:G366"/>
    <mergeCell ref="E355:G355"/>
    <mergeCell ref="E356:G356"/>
    <mergeCell ref="E358:F359"/>
    <mergeCell ref="E362:G362"/>
    <mergeCell ref="E351:G351"/>
    <mergeCell ref="E352:G352"/>
    <mergeCell ref="E353:G353"/>
    <mergeCell ref="E354:G354"/>
    <mergeCell ref="E347:G347"/>
    <mergeCell ref="E348:G348"/>
    <mergeCell ref="E349:G349"/>
    <mergeCell ref="E350:G350"/>
    <mergeCell ref="E342:G342"/>
    <mergeCell ref="E343:G343"/>
    <mergeCell ref="E345:F345"/>
    <mergeCell ref="E346:G346"/>
    <mergeCell ref="E338:G338"/>
    <mergeCell ref="E339:G339"/>
    <mergeCell ref="E340:G340"/>
    <mergeCell ref="E341:G341"/>
    <mergeCell ref="E335:G335"/>
    <mergeCell ref="E336:G336"/>
    <mergeCell ref="E337:G337"/>
    <mergeCell ref="E324:F324"/>
    <mergeCell ref="E325:G325"/>
    <mergeCell ref="E328:G328"/>
    <mergeCell ref="E329:G329"/>
    <mergeCell ref="E326:G326"/>
    <mergeCell ref="E327:G327"/>
    <mergeCell ref="E331:G331"/>
    <mergeCell ref="E322:G322"/>
    <mergeCell ref="E315:G315"/>
    <mergeCell ref="E316:G316"/>
    <mergeCell ref="E317:F317"/>
    <mergeCell ref="E318:G318"/>
    <mergeCell ref="E311:G311"/>
    <mergeCell ref="E312:G312"/>
    <mergeCell ref="E313:G313"/>
    <mergeCell ref="E314:G314"/>
    <mergeCell ref="E306:G306"/>
    <mergeCell ref="E308:F308"/>
    <mergeCell ref="E309:G309"/>
    <mergeCell ref="E310:G310"/>
    <mergeCell ref="E302:G302"/>
    <mergeCell ref="E303:G303"/>
    <mergeCell ref="E304:G304"/>
    <mergeCell ref="E305:G305"/>
    <mergeCell ref="E298:G298"/>
    <mergeCell ref="E299:G299"/>
    <mergeCell ref="E300:G300"/>
    <mergeCell ref="E301:G301"/>
    <mergeCell ref="E294:G294"/>
    <mergeCell ref="E295:F295"/>
    <mergeCell ref="E296:G296"/>
    <mergeCell ref="E297:G297"/>
    <mergeCell ref="E289:G289"/>
    <mergeCell ref="E293:F293"/>
    <mergeCell ref="E290:G290"/>
    <mergeCell ref="E291:G291"/>
    <mergeCell ref="E292:G292"/>
    <mergeCell ref="E285:G285"/>
    <mergeCell ref="E286:G286"/>
    <mergeCell ref="E287:G287"/>
    <mergeCell ref="E288:F288"/>
    <mergeCell ref="E281:G281"/>
    <mergeCell ref="E282:G282"/>
    <mergeCell ref="E283:G283"/>
    <mergeCell ref="E284:G284"/>
    <mergeCell ref="E277:G277"/>
    <mergeCell ref="E278:G278"/>
    <mergeCell ref="E279:G279"/>
    <mergeCell ref="E280:G280"/>
    <mergeCell ref="E269:G269"/>
    <mergeCell ref="E272:G272"/>
    <mergeCell ref="E275:G275"/>
    <mergeCell ref="E276:G276"/>
    <mergeCell ref="E271:G271"/>
    <mergeCell ref="E273:G273"/>
    <mergeCell ref="E274:F274"/>
    <mergeCell ref="E270:G270"/>
    <mergeCell ref="E266:G266"/>
    <mergeCell ref="E267:G267"/>
    <mergeCell ref="E264:G264"/>
    <mergeCell ref="E268:G268"/>
    <mergeCell ref="E256:G256"/>
    <mergeCell ref="E257:G257"/>
    <mergeCell ref="E258:G258"/>
    <mergeCell ref="E323:G323"/>
    <mergeCell ref="E259:G259"/>
    <mergeCell ref="E260:G260"/>
    <mergeCell ref="E261:G261"/>
    <mergeCell ref="E262:G262"/>
    <mergeCell ref="E263:G263"/>
    <mergeCell ref="E265:F265"/>
    <mergeCell ref="E252:G252"/>
    <mergeCell ref="E253:G253"/>
    <mergeCell ref="E254:G254"/>
    <mergeCell ref="E255:G255"/>
    <mergeCell ref="E248:F248"/>
    <mergeCell ref="E249:G249"/>
    <mergeCell ref="E250:G250"/>
    <mergeCell ref="E251:G251"/>
    <mergeCell ref="E243:G243"/>
    <mergeCell ref="E244:G244"/>
    <mergeCell ref="E245:G245"/>
    <mergeCell ref="E246:G246"/>
    <mergeCell ref="E239:F239"/>
    <mergeCell ref="E240:F240"/>
    <mergeCell ref="E241:F241"/>
    <mergeCell ref="E242:F242"/>
    <mergeCell ref="E227:F227"/>
    <mergeCell ref="E228:G228"/>
    <mergeCell ref="E238:F238"/>
    <mergeCell ref="E224:G224"/>
    <mergeCell ref="E225:G225"/>
    <mergeCell ref="E226:G226"/>
    <mergeCell ref="E230:F230"/>
    <mergeCell ref="E231:G231"/>
    <mergeCell ref="E232:G232"/>
    <mergeCell ref="E233:G233"/>
    <mergeCell ref="E215:G215"/>
    <mergeCell ref="E216:G216"/>
    <mergeCell ref="E217:G217"/>
    <mergeCell ref="E209:G209"/>
    <mergeCell ref="E210:G210"/>
    <mergeCell ref="E211:G211"/>
    <mergeCell ref="E212:G212"/>
    <mergeCell ref="E205:G205"/>
    <mergeCell ref="E206:G206"/>
    <mergeCell ref="E207:G207"/>
    <mergeCell ref="E208:F208"/>
    <mergeCell ref="E201:F201"/>
    <mergeCell ref="E202:G202"/>
    <mergeCell ref="E203:G203"/>
    <mergeCell ref="E204:G204"/>
    <mergeCell ref="E196:G196"/>
    <mergeCell ref="E197:G197"/>
    <mergeCell ref="E198:G198"/>
    <mergeCell ref="E200:G200"/>
    <mergeCell ref="E193:G193"/>
    <mergeCell ref="E194:G194"/>
    <mergeCell ref="E195:G195"/>
    <mergeCell ref="E189:G189"/>
    <mergeCell ref="E190:G190"/>
    <mergeCell ref="E191:G191"/>
    <mergeCell ref="E192:G192"/>
    <mergeCell ref="E184:G184"/>
    <mergeCell ref="E185:G185"/>
    <mergeCell ref="E186:G186"/>
    <mergeCell ref="E187:G187"/>
    <mergeCell ref="E179:F179"/>
    <mergeCell ref="E180:G180"/>
    <mergeCell ref="E181:H181"/>
    <mergeCell ref="E183:G183"/>
    <mergeCell ref="E182:G182"/>
    <mergeCell ref="E174:G174"/>
    <mergeCell ref="E175:G175"/>
    <mergeCell ref="E176:G176"/>
    <mergeCell ref="E177:G177"/>
    <mergeCell ref="E170:G170"/>
    <mergeCell ref="E171:G171"/>
    <mergeCell ref="E172:G172"/>
    <mergeCell ref="E173:G173"/>
    <mergeCell ref="E165:G165"/>
    <mergeCell ref="E166:G166"/>
    <mergeCell ref="E167:G167"/>
    <mergeCell ref="E169:G169"/>
    <mergeCell ref="E168:G168"/>
    <mergeCell ref="E161:G161"/>
    <mergeCell ref="E162:G162"/>
    <mergeCell ref="E163:G163"/>
    <mergeCell ref="E164:G164"/>
    <mergeCell ref="E157:G157"/>
    <mergeCell ref="E158:G158"/>
    <mergeCell ref="E159:G159"/>
    <mergeCell ref="E160:F160"/>
    <mergeCell ref="E153:G153"/>
    <mergeCell ref="E154:G154"/>
    <mergeCell ref="E155:G155"/>
    <mergeCell ref="E156:G156"/>
    <mergeCell ref="E149:G149"/>
    <mergeCell ref="E150:G150"/>
    <mergeCell ref="E151:G151"/>
    <mergeCell ref="E152:G152"/>
    <mergeCell ref="E145:G145"/>
    <mergeCell ref="E146:G146"/>
    <mergeCell ref="E147:G147"/>
    <mergeCell ref="E148:F148"/>
    <mergeCell ref="E141:G141"/>
    <mergeCell ref="E142:G142"/>
    <mergeCell ref="E143:G143"/>
    <mergeCell ref="E144:G144"/>
    <mergeCell ref="E137:G137"/>
    <mergeCell ref="E138:G138"/>
    <mergeCell ref="E139:G139"/>
    <mergeCell ref="E140:G140"/>
    <mergeCell ref="E133:G133"/>
    <mergeCell ref="E134:G134"/>
    <mergeCell ref="E135:G135"/>
    <mergeCell ref="E136:G136"/>
    <mergeCell ref="E128:G128"/>
    <mergeCell ref="E129:F129"/>
    <mergeCell ref="E130:G130"/>
    <mergeCell ref="E132:F132"/>
    <mergeCell ref="E123:F123"/>
    <mergeCell ref="E124:G124"/>
    <mergeCell ref="E125:G125"/>
    <mergeCell ref="E127:F127"/>
    <mergeCell ref="E119:G119"/>
    <mergeCell ref="E120:G120"/>
    <mergeCell ref="E121:G121"/>
    <mergeCell ref="E122:G122"/>
    <mergeCell ref="E115:G115"/>
    <mergeCell ref="E116:G116"/>
    <mergeCell ref="E118:G118"/>
    <mergeCell ref="E117:G117"/>
    <mergeCell ref="E111:G111"/>
    <mergeCell ref="E112:G112"/>
    <mergeCell ref="E113:G113"/>
    <mergeCell ref="E114:G114"/>
    <mergeCell ref="E107:G107"/>
    <mergeCell ref="E108:G108"/>
    <mergeCell ref="E109:G109"/>
    <mergeCell ref="E110:G110"/>
    <mergeCell ref="E102:G102"/>
    <mergeCell ref="E103:G103"/>
    <mergeCell ref="E105:F105"/>
    <mergeCell ref="E106:G106"/>
    <mergeCell ref="E98:G98"/>
    <mergeCell ref="E99:G99"/>
    <mergeCell ref="E100:G100"/>
    <mergeCell ref="E101:F101"/>
    <mergeCell ref="E93:G93"/>
    <mergeCell ref="E94:G94"/>
    <mergeCell ref="E95:G95"/>
    <mergeCell ref="E97:G97"/>
    <mergeCell ref="E89:G89"/>
    <mergeCell ref="E90:G90"/>
    <mergeCell ref="E91:G91"/>
    <mergeCell ref="E92:F92"/>
    <mergeCell ref="E84:G84"/>
    <mergeCell ref="E85:G85"/>
    <mergeCell ref="E87:G87"/>
    <mergeCell ref="E88:G88"/>
    <mergeCell ref="E80:G80"/>
    <mergeCell ref="E81:G81"/>
    <mergeCell ref="E82:G82"/>
    <mergeCell ref="E83:G83"/>
    <mergeCell ref="E75:G75"/>
    <mergeCell ref="E76:G76"/>
    <mergeCell ref="E77:G77"/>
    <mergeCell ref="E78:G78"/>
    <mergeCell ref="E71:G71"/>
    <mergeCell ref="E72:G72"/>
    <mergeCell ref="E73:F73"/>
    <mergeCell ref="E74:G74"/>
    <mergeCell ref="E67:G67"/>
    <mergeCell ref="E68:F68"/>
    <mergeCell ref="E69:G69"/>
    <mergeCell ref="E70:G70"/>
    <mergeCell ref="E63:G63"/>
    <mergeCell ref="E64:G64"/>
    <mergeCell ref="E65:G65"/>
    <mergeCell ref="E66:G66"/>
    <mergeCell ref="E58:G58"/>
    <mergeCell ref="E59:G59"/>
    <mergeCell ref="E60:G60"/>
    <mergeCell ref="E62:F62"/>
    <mergeCell ref="E54:G54"/>
    <mergeCell ref="E55:G55"/>
    <mergeCell ref="E56:G56"/>
    <mergeCell ref="E57:G57"/>
    <mergeCell ref="E50:F50"/>
    <mergeCell ref="E51:G51"/>
    <mergeCell ref="E52:G52"/>
    <mergeCell ref="E53:G53"/>
    <mergeCell ref="E38:G38"/>
    <mergeCell ref="E39:G39"/>
    <mergeCell ref="E41:F41"/>
    <mergeCell ref="E42:G42"/>
    <mergeCell ref="E33:G33"/>
    <mergeCell ref="E34:G34"/>
    <mergeCell ref="E35:G35"/>
    <mergeCell ref="E37:F37"/>
    <mergeCell ref="E29:G29"/>
    <mergeCell ref="E30:G30"/>
    <mergeCell ref="E31:G31"/>
    <mergeCell ref="E32:G32"/>
    <mergeCell ref="E25:G25"/>
    <mergeCell ref="E26:G26"/>
    <mergeCell ref="E27:G27"/>
    <mergeCell ref="E28:G28"/>
    <mergeCell ref="E21:G21"/>
    <mergeCell ref="E22:G22"/>
    <mergeCell ref="E23:G23"/>
    <mergeCell ref="E24:G24"/>
    <mergeCell ref="E16:G16"/>
    <mergeCell ref="E17:G17"/>
    <mergeCell ref="E18:G18"/>
    <mergeCell ref="E20:F20"/>
    <mergeCell ref="E12:G12"/>
    <mergeCell ref="E13:G13"/>
    <mergeCell ref="E14:F14"/>
    <mergeCell ref="E15:G15"/>
    <mergeCell ref="E8:F8"/>
    <mergeCell ref="E9:G9"/>
    <mergeCell ref="E11:F11"/>
    <mergeCell ref="F4:H4"/>
    <mergeCell ref="E178:G178"/>
    <mergeCell ref="E43:G43"/>
    <mergeCell ref="E79:G79"/>
    <mergeCell ref="E86:G86"/>
    <mergeCell ref="E96:G96"/>
    <mergeCell ref="E44:G44"/>
    <mergeCell ref="E46:F46"/>
    <mergeCell ref="E47:G47"/>
    <mergeCell ref="E48:F48"/>
    <mergeCell ref="E49:G49"/>
  </mergeCells>
  <printOptions horizontalCentered="1"/>
  <pageMargins left="0.2755905511811024" right="0.2755905511811024" top="0.31496062992125984" bottom="0.31496062992125984" header="0.11811023622047245" footer="0.11811023622047245"/>
  <pageSetup cellComments="atEnd" fitToHeight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Mariola Rostkowska</cp:lastModifiedBy>
  <cp:lastPrinted>2005-08-19T13:44:55Z</cp:lastPrinted>
  <dcterms:created xsi:type="dcterms:W3CDTF">2005-08-02T06:44:11Z</dcterms:created>
  <dcterms:modified xsi:type="dcterms:W3CDTF">2005-08-19T13:47:14Z</dcterms:modified>
  <cp:category/>
  <cp:version/>
  <cp:contentType/>
  <cp:contentStatus/>
</cp:coreProperties>
</file>