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10" sheetId="1" r:id="rId1"/>
  </sheets>
  <definedNames>
    <definedName name="_xlnm.Print_Area" localSheetId="0">'Wydatki rzadowe 2010'!$A$1:$V$117</definedName>
  </definedNames>
  <calcPr fullCalcOnLoad="1"/>
</workbook>
</file>

<file path=xl/sharedStrings.xml><?xml version="1.0" encoding="utf-8"?>
<sst xmlns="http://schemas.openxmlformats.org/spreadsheetml/2006/main" count="194" uniqueCount="95">
  <si>
    <t>Dział</t>
  </si>
  <si>
    <t>Rozdział</t>
  </si>
  <si>
    <t>Rolnictwo i łowiectwo</t>
  </si>
  <si>
    <t>010</t>
  </si>
  <si>
    <t>01005</t>
  </si>
  <si>
    <t>700</t>
  </si>
  <si>
    <t>Gospodarka gruntami i nieruchomościami</t>
  </si>
  <si>
    <t>70005</t>
  </si>
  <si>
    <t>Działalność usługowa</t>
  </si>
  <si>
    <t>710</t>
  </si>
  <si>
    <t>71013</t>
  </si>
  <si>
    <t>Opracowania geodezyjne i kartograficzne</t>
  </si>
  <si>
    <t>71014</t>
  </si>
  <si>
    <t>Nadzór budowlany</t>
  </si>
  <si>
    <t>71015</t>
  </si>
  <si>
    <t>Administracja publiczna</t>
  </si>
  <si>
    <t>750</t>
  </si>
  <si>
    <t>Urzędy wojewódzkie</t>
  </si>
  <si>
    <t>75011</t>
  </si>
  <si>
    <t>75045</t>
  </si>
  <si>
    <t>Bezpieczeństwo publiczne i ochrona przeciwpożarowa</t>
  </si>
  <si>
    <t>754</t>
  </si>
  <si>
    <t>75411</t>
  </si>
  <si>
    <t>Obrona cywilna</t>
  </si>
  <si>
    <t>75414</t>
  </si>
  <si>
    <t>Ochrona zdrowia</t>
  </si>
  <si>
    <t>851</t>
  </si>
  <si>
    <t>85156</t>
  </si>
  <si>
    <t>Pomoc społeczna</t>
  </si>
  <si>
    <t>852</t>
  </si>
  <si>
    <t>85203</t>
  </si>
  <si>
    <t>Pozostałe zadania w zakresie polityki społecznej</t>
  </si>
  <si>
    <t>853</t>
  </si>
  <si>
    <t>85321</t>
  </si>
  <si>
    <t>% realizacji</t>
  </si>
  <si>
    <t>Nazwa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</si>
  <si>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</si>
  <si>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</si>
  <si>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</si>
  <si>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</si>
  <si>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</si>
  <si>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</si>
  <si>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</si>
  <si>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</si>
  <si>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</si>
  <si>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</si>
  <si>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</si>
  <si>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</si>
  <si>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</si>
  <si>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</si>
  <si>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</si>
  <si>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</si>
  <si>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</si>
  <si>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</si>
  <si>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</si>
  <si>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</si>
  <si>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</si>
  <si>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</si>
  <si>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</si>
  <si>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</si>
  <si>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</si>
  <si>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</si>
  <si>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</si>
  <si>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</si>
  <si>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</si>
  <si>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</si>
  <si>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</si>
  <si>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</si>
  <si>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</si>
  <si>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plan pierwotny</t>
  </si>
  <si>
    <t>plan po zmianach</t>
  </si>
  <si>
    <t>realizacja</t>
  </si>
  <si>
    <t>Prace geodezyjno-urządzeniowe na potrzeby rolnictwa</t>
  </si>
  <si>
    <t>Gospodarka mieszkaniowa</t>
  </si>
  <si>
    <t>Prace geodezyjne i kartograficzne (nieinwestycyjne)</t>
  </si>
  <si>
    <t>Kwalifikacja wojskowa</t>
  </si>
  <si>
    <t>752</t>
  </si>
  <si>
    <t>Obrona narodowa</t>
  </si>
  <si>
    <t>75212</t>
  </si>
  <si>
    <t>Pozostałe wydatki obronne</t>
  </si>
  <si>
    <t>Komendy powiatowe Państwowej Straży Pożarnej</t>
  </si>
  <si>
    <t>Składki na ubezpieczenie zdrowotne oraz świadczenia dla osób nie objętych obowiązkiem ubezpieczenia zdrowotnego</t>
  </si>
  <si>
    <t>Ośrodki wsparcia</t>
  </si>
  <si>
    <t>85205</t>
  </si>
  <si>
    <t>Zadania w zakresie przeciwdziałania przemocy w rodzinie</t>
  </si>
  <si>
    <t>Zespoły do spraw orzkania o niepełnosprawności</t>
  </si>
  <si>
    <t>Wydatki razem:</t>
  </si>
  <si>
    <t>Zarząd Powiatu Mławskiego</t>
  </si>
  <si>
    <t>1. Włodzimierz Wojnarowski............................</t>
  </si>
  <si>
    <t>2. Barbara Gutowska.......................................</t>
  </si>
  <si>
    <t>Plan/Realizacja</t>
  </si>
  <si>
    <t>Wydatki na zadania z zakresu administracji rządowej za 2010 rok</t>
  </si>
  <si>
    <t>3. Marcin Burchacki ...................................</t>
  </si>
  <si>
    <t>4. Mariusz Gębala ...........................................</t>
  </si>
  <si>
    <t>5. Marek Wiesław Linkowski.............................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</si>
</sst>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i/>
      <u val="single"/>
      <sz val="11"/>
      <name val="Arial CE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18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shrinkToFit="1"/>
    </xf>
    <xf numFmtId="4" fontId="5" fillId="34" borderId="12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9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30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30" xfId="0" applyNumberFormat="1" applyFont="1" applyFill="1" applyBorder="1" applyAlignment="1">
      <alignment horizontal="right"/>
    </xf>
    <xf numFmtId="4" fontId="5" fillId="34" borderId="31" xfId="0" applyNumberFormat="1" applyFont="1" applyFill="1" applyBorder="1" applyAlignment="1">
      <alignment horizontal="right"/>
    </xf>
    <xf numFmtId="2" fontId="3" fillId="33" borderId="27" xfId="0" applyNumberFormat="1" applyFont="1" applyFill="1" applyBorder="1" applyAlignment="1">
      <alignment horizontal="right"/>
    </xf>
    <xf numFmtId="2" fontId="3" fillId="33" borderId="28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37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34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33" borderId="45" xfId="0" applyNumberFormat="1" applyFont="1" applyFill="1" applyBorder="1" applyAlignment="1">
      <alignment horizontal="right" vertical="center" wrapText="1"/>
    </xf>
    <xf numFmtId="4" fontId="3" fillId="33" borderId="46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33" borderId="3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2" fontId="3" fillId="33" borderId="45" xfId="0" applyNumberFormat="1" applyFont="1" applyFill="1" applyBorder="1" applyAlignment="1">
      <alignment horizontal="right" vertical="center" wrapText="1"/>
    </xf>
    <xf numFmtId="2" fontId="3" fillId="33" borderId="46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left" vertical="center" wrapText="1" shrinkToFit="1"/>
    </xf>
    <xf numFmtId="4" fontId="3" fillId="0" borderId="49" xfId="0" applyNumberFormat="1" applyFont="1" applyBorder="1" applyAlignment="1">
      <alignment horizontal="right" wrapText="1"/>
    </xf>
    <xf numFmtId="2" fontId="3" fillId="0" borderId="37" xfId="0" applyNumberFormat="1" applyFont="1" applyBorder="1" applyAlignment="1">
      <alignment horizontal="right" wrapText="1"/>
    </xf>
    <xf numFmtId="2" fontId="3" fillId="0" borderId="16" xfId="0" applyNumberFormat="1" applyFont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2" fontId="3" fillId="0" borderId="50" xfId="0" applyNumberFormat="1" applyFont="1" applyBorder="1" applyAlignment="1">
      <alignment horizontal="right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horizontal="right"/>
    </xf>
    <xf numFmtId="2" fontId="3" fillId="33" borderId="2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3" fillId="33" borderId="50" xfId="0" applyNumberFormat="1" applyFont="1" applyFill="1" applyBorder="1" applyAlignment="1">
      <alignment horizontal="right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2" fontId="3" fillId="33" borderId="50" xfId="0" applyNumberFormat="1" applyFont="1" applyFill="1" applyBorder="1" applyAlignment="1">
      <alignment horizontal="right" vertical="center" wrapText="1"/>
    </xf>
    <xf numFmtId="2" fontId="3" fillId="33" borderId="26" xfId="0" applyNumberFormat="1" applyFont="1" applyFill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/>
    </xf>
    <xf numFmtId="0" fontId="3" fillId="33" borderId="53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0" borderId="3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2" fontId="3" fillId="0" borderId="50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4" fontId="3" fillId="33" borderId="59" xfId="0" applyNumberFormat="1" applyFont="1" applyFill="1" applyBorder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3" fillId="33" borderId="36" xfId="0" applyNumberFormat="1" applyFont="1" applyFill="1" applyBorder="1" applyAlignment="1">
      <alignment horizontal="right" vertical="center" wrapText="1"/>
    </xf>
    <xf numFmtId="4" fontId="3" fillId="33" borderId="52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selection activeCell="A1" sqref="A1:V42"/>
    </sheetView>
  </sheetViews>
  <sheetFormatPr defaultColWidth="9.140625" defaultRowHeight="12.75"/>
  <cols>
    <col min="1" max="1" width="4.28125" style="1" customWidth="1"/>
    <col min="2" max="2" width="0.9921875" style="1" customWidth="1"/>
    <col min="3" max="3" width="8.28125" style="1" customWidth="1"/>
    <col min="4" max="4" width="10.28125" style="1" customWidth="1"/>
    <col min="5" max="5" width="9.28125" style="1" customWidth="1"/>
    <col min="6" max="6" width="13.00390625" style="1" customWidth="1"/>
    <col min="7" max="7" width="6.00390625" style="1" customWidth="1"/>
    <col min="8" max="8" width="5.7109375" style="1" customWidth="1"/>
    <col min="9" max="9" width="11.28125" style="1" customWidth="1"/>
    <col min="10" max="10" width="12.140625" style="1" customWidth="1"/>
    <col min="11" max="11" width="12.8515625" style="1" customWidth="1"/>
    <col min="12" max="12" width="12.28125" style="1" customWidth="1"/>
    <col min="13" max="13" width="11.140625" style="1" customWidth="1"/>
    <col min="14" max="14" width="12.00390625" style="1" customWidth="1"/>
    <col min="15" max="15" width="13.7109375" style="1" customWidth="1"/>
    <col min="16" max="16" width="8.421875" style="1" customWidth="1"/>
    <col min="17" max="17" width="9.57421875" style="1" customWidth="1"/>
    <col min="18" max="18" width="10.7109375" style="1" customWidth="1"/>
    <col min="19" max="19" width="10.8515625" style="1" customWidth="1"/>
    <col min="20" max="20" width="1.57421875" style="1" customWidth="1"/>
    <col min="21" max="21" width="10.7109375" style="1" customWidth="1"/>
    <col min="22" max="22" width="12.8515625" style="1" customWidth="1"/>
    <col min="23" max="16384" width="9.140625" style="1" customWidth="1"/>
  </cols>
  <sheetData>
    <row r="1" spans="17:21" ht="21.75" customHeight="1">
      <c r="Q1" s="3"/>
      <c r="R1" s="3"/>
      <c r="S1" s="3"/>
      <c r="T1" s="3"/>
      <c r="U1" s="2"/>
    </row>
    <row r="2" spans="1:7" ht="18">
      <c r="A2" s="4" t="s">
        <v>91</v>
      </c>
      <c r="B2" s="5"/>
      <c r="C2" s="5"/>
      <c r="D2" s="5"/>
      <c r="E2" s="5"/>
      <c r="F2" s="5"/>
      <c r="G2" s="5"/>
    </row>
    <row r="3" ht="13.5" customHeight="1"/>
    <row r="4" spans="1:22" ht="8.25" customHeight="1">
      <c r="A4" s="239" t="s">
        <v>0</v>
      </c>
      <c r="B4" s="271"/>
      <c r="C4" s="243" t="s">
        <v>1</v>
      </c>
      <c r="D4" s="239" t="s">
        <v>35</v>
      </c>
      <c r="E4" s="276"/>
      <c r="F4" s="262"/>
      <c r="G4" s="239" t="s">
        <v>90</v>
      </c>
      <c r="H4" s="262"/>
      <c r="I4" s="279" t="s">
        <v>36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1"/>
    </row>
    <row r="5" spans="1:22" ht="11.25" customHeight="1">
      <c r="A5" s="272"/>
      <c r="B5" s="273"/>
      <c r="C5" s="265"/>
      <c r="D5" s="269"/>
      <c r="E5" s="277"/>
      <c r="F5" s="270"/>
      <c r="G5" s="269"/>
      <c r="H5" s="270"/>
      <c r="I5" s="243" t="s">
        <v>37</v>
      </c>
      <c r="J5" s="239" t="s">
        <v>38</v>
      </c>
      <c r="K5" s="276"/>
      <c r="L5" s="276"/>
      <c r="M5" s="276"/>
      <c r="N5" s="276"/>
      <c r="O5" s="276"/>
      <c r="P5" s="276"/>
      <c r="Q5" s="262"/>
      <c r="R5" s="243" t="s">
        <v>39</v>
      </c>
      <c r="S5" s="279" t="s">
        <v>38</v>
      </c>
      <c r="T5" s="280"/>
      <c r="U5" s="280"/>
      <c r="V5" s="281"/>
    </row>
    <row r="6" spans="1:22" ht="2.25" customHeight="1">
      <c r="A6" s="272"/>
      <c r="B6" s="273"/>
      <c r="C6" s="265"/>
      <c r="D6" s="269"/>
      <c r="E6" s="277"/>
      <c r="F6" s="270"/>
      <c r="G6" s="269"/>
      <c r="H6" s="270"/>
      <c r="I6" s="265"/>
      <c r="J6" s="263"/>
      <c r="K6" s="278"/>
      <c r="L6" s="278"/>
      <c r="M6" s="278"/>
      <c r="N6" s="278"/>
      <c r="O6" s="278"/>
      <c r="P6" s="278"/>
      <c r="Q6" s="264"/>
      <c r="R6" s="265"/>
      <c r="S6" s="243" t="s">
        <v>40</v>
      </c>
      <c r="T6" s="282" t="s">
        <v>41</v>
      </c>
      <c r="U6" s="283"/>
      <c r="V6" s="286" t="s">
        <v>42</v>
      </c>
    </row>
    <row r="7" spans="1:22" ht="7.5" customHeight="1">
      <c r="A7" s="272"/>
      <c r="B7" s="273"/>
      <c r="C7" s="265"/>
      <c r="D7" s="269"/>
      <c r="E7" s="277"/>
      <c r="F7" s="270"/>
      <c r="G7" s="269"/>
      <c r="H7" s="270"/>
      <c r="I7" s="265"/>
      <c r="J7" s="243" t="s">
        <v>43</v>
      </c>
      <c r="K7" s="239" t="s">
        <v>38</v>
      </c>
      <c r="L7" s="262"/>
      <c r="M7" s="243" t="s">
        <v>44</v>
      </c>
      <c r="N7" s="243" t="s">
        <v>45</v>
      </c>
      <c r="O7" s="243" t="s">
        <v>46</v>
      </c>
      <c r="P7" s="243" t="s">
        <v>47</v>
      </c>
      <c r="Q7" s="243" t="s">
        <v>48</v>
      </c>
      <c r="R7" s="265"/>
      <c r="S7" s="265"/>
      <c r="T7" s="284"/>
      <c r="U7" s="285"/>
      <c r="V7" s="287"/>
    </row>
    <row r="8" spans="1:22" ht="2.25" customHeight="1">
      <c r="A8" s="272"/>
      <c r="B8" s="273"/>
      <c r="C8" s="265"/>
      <c r="D8" s="269"/>
      <c r="E8" s="277"/>
      <c r="F8" s="270"/>
      <c r="G8" s="269"/>
      <c r="H8" s="270"/>
      <c r="I8" s="265"/>
      <c r="J8" s="265"/>
      <c r="K8" s="269"/>
      <c r="L8" s="270"/>
      <c r="M8" s="265"/>
      <c r="N8" s="265"/>
      <c r="O8" s="265"/>
      <c r="P8" s="265"/>
      <c r="Q8" s="265"/>
      <c r="R8" s="265"/>
      <c r="S8" s="265"/>
      <c r="T8" s="239" t="s">
        <v>49</v>
      </c>
      <c r="U8" s="262"/>
      <c r="V8" s="287"/>
    </row>
    <row r="9" spans="1:22" ht="87.75" customHeight="1">
      <c r="A9" s="274"/>
      <c r="B9" s="275"/>
      <c r="C9" s="266"/>
      <c r="D9" s="263"/>
      <c r="E9" s="278"/>
      <c r="F9" s="264"/>
      <c r="G9" s="263"/>
      <c r="H9" s="264"/>
      <c r="I9" s="266"/>
      <c r="J9" s="263"/>
      <c r="K9" s="8" t="s">
        <v>50</v>
      </c>
      <c r="L9" s="8" t="s">
        <v>51</v>
      </c>
      <c r="M9" s="264"/>
      <c r="N9" s="266"/>
      <c r="O9" s="266"/>
      <c r="P9" s="266"/>
      <c r="Q9" s="266"/>
      <c r="R9" s="266"/>
      <c r="S9" s="266"/>
      <c r="T9" s="263"/>
      <c r="U9" s="264"/>
      <c r="V9" s="288"/>
    </row>
    <row r="10" spans="1:23" s="30" customFormat="1" ht="8.25" customHeight="1">
      <c r="A10" s="267" t="s">
        <v>52</v>
      </c>
      <c r="B10" s="268"/>
      <c r="C10" s="27" t="s">
        <v>53</v>
      </c>
      <c r="D10" s="267" t="s">
        <v>54</v>
      </c>
      <c r="E10" s="268"/>
      <c r="F10" s="268"/>
      <c r="G10" s="267" t="s">
        <v>55</v>
      </c>
      <c r="H10" s="268"/>
      <c r="I10" s="27" t="s">
        <v>56</v>
      </c>
      <c r="J10" s="27" t="s">
        <v>57</v>
      </c>
      <c r="K10" s="27" t="s">
        <v>58</v>
      </c>
      <c r="L10" s="27" t="s">
        <v>59</v>
      </c>
      <c r="M10" s="27" t="s">
        <v>60</v>
      </c>
      <c r="N10" s="27" t="s">
        <v>61</v>
      </c>
      <c r="O10" s="27" t="s">
        <v>62</v>
      </c>
      <c r="P10" s="27" t="s">
        <v>63</v>
      </c>
      <c r="Q10" s="27" t="s">
        <v>64</v>
      </c>
      <c r="R10" s="27" t="s">
        <v>65</v>
      </c>
      <c r="S10" s="27" t="s">
        <v>66</v>
      </c>
      <c r="T10" s="267" t="s">
        <v>67</v>
      </c>
      <c r="U10" s="268"/>
      <c r="V10" s="28" t="s">
        <v>68</v>
      </c>
      <c r="W10" s="29"/>
    </row>
    <row r="11" spans="1:22" s="34" customFormat="1" ht="21" customHeight="1">
      <c r="A11" s="248" t="s">
        <v>3</v>
      </c>
      <c r="B11" s="249"/>
      <c r="C11" s="252"/>
      <c r="D11" s="255" t="s">
        <v>2</v>
      </c>
      <c r="E11" s="256"/>
      <c r="F11" s="31" t="s">
        <v>69</v>
      </c>
      <c r="G11" s="259">
        <f>SUM(G15)</f>
        <v>165000</v>
      </c>
      <c r="H11" s="259"/>
      <c r="I11" s="32">
        <f aca="true" t="shared" si="0" ref="I11:T13">SUM(I15)</f>
        <v>165000</v>
      </c>
      <c r="J11" s="32">
        <f t="shared" si="0"/>
        <v>165000</v>
      </c>
      <c r="K11" s="32">
        <f t="shared" si="0"/>
        <v>0</v>
      </c>
      <c r="L11" s="32">
        <f t="shared" si="0"/>
        <v>165000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260">
        <f t="shared" si="0"/>
        <v>0</v>
      </c>
      <c r="U11" s="261"/>
      <c r="V11" s="33">
        <f>SUM(V15)</f>
        <v>0</v>
      </c>
    </row>
    <row r="12" spans="1:22" s="34" customFormat="1" ht="21" customHeight="1">
      <c r="A12" s="124"/>
      <c r="B12" s="125"/>
      <c r="C12" s="253"/>
      <c r="D12" s="130"/>
      <c r="E12" s="131"/>
      <c r="F12" s="35" t="s">
        <v>70</v>
      </c>
      <c r="G12" s="77">
        <f>SUM(G16)</f>
        <v>211669</v>
      </c>
      <c r="H12" s="77"/>
      <c r="I12" s="36">
        <f t="shared" si="0"/>
        <v>211669</v>
      </c>
      <c r="J12" s="36">
        <f t="shared" si="0"/>
        <v>211669</v>
      </c>
      <c r="K12" s="36">
        <f t="shared" si="0"/>
        <v>0</v>
      </c>
      <c r="L12" s="36">
        <f t="shared" si="0"/>
        <v>211669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  <c r="S12" s="36">
        <f t="shared" si="0"/>
        <v>0</v>
      </c>
      <c r="T12" s="205">
        <f t="shared" si="0"/>
        <v>0</v>
      </c>
      <c r="U12" s="238"/>
      <c r="V12" s="37">
        <f>SUM(V16)</f>
        <v>0</v>
      </c>
    </row>
    <row r="13" spans="1:22" s="34" customFormat="1" ht="21" customHeight="1">
      <c r="A13" s="124"/>
      <c r="B13" s="125"/>
      <c r="C13" s="253"/>
      <c r="D13" s="130"/>
      <c r="E13" s="131"/>
      <c r="F13" s="38" t="s">
        <v>71</v>
      </c>
      <c r="G13" s="77">
        <f>I13+R13</f>
        <v>121480.25</v>
      </c>
      <c r="H13" s="77"/>
      <c r="I13" s="36">
        <f t="shared" si="0"/>
        <v>121480.25</v>
      </c>
      <c r="J13" s="36">
        <f t="shared" si="0"/>
        <v>121480.25</v>
      </c>
      <c r="K13" s="36">
        <f>SUM(K17)</f>
        <v>0</v>
      </c>
      <c r="L13" s="36">
        <f>SUM(L17)</f>
        <v>121480.25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205">
        <f t="shared" si="0"/>
        <v>0</v>
      </c>
      <c r="U13" s="238"/>
      <c r="V13" s="37">
        <f>SUM(V17)</f>
        <v>0</v>
      </c>
    </row>
    <row r="14" spans="1:22" s="34" customFormat="1" ht="21" customHeight="1">
      <c r="A14" s="250"/>
      <c r="B14" s="251"/>
      <c r="C14" s="254"/>
      <c r="D14" s="257"/>
      <c r="E14" s="258"/>
      <c r="F14" s="38" t="s">
        <v>34</v>
      </c>
      <c r="G14" s="77">
        <f>G13/G12*100</f>
        <v>57.39161143105509</v>
      </c>
      <c r="H14" s="77"/>
      <c r="I14" s="36">
        <f>I13/I12*100</f>
        <v>57.39161143105509</v>
      </c>
      <c r="J14" s="36">
        <f>J13/J12*100</f>
        <v>57.39161143105509</v>
      </c>
      <c r="K14" s="36">
        <v>0</v>
      </c>
      <c r="L14" s="36">
        <f>L13/L12*100</f>
        <v>57.39161143105509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205">
        <v>0</v>
      </c>
      <c r="U14" s="238" t="e">
        <f>U13/U12*100</f>
        <v>#DIV/0!</v>
      </c>
      <c r="V14" s="37">
        <v>0</v>
      </c>
    </row>
    <row r="15" spans="1:22" ht="21" customHeight="1">
      <c r="A15" s="239"/>
      <c r="B15" s="240"/>
      <c r="C15" s="243" t="s">
        <v>4</v>
      </c>
      <c r="D15" s="239" t="s">
        <v>72</v>
      </c>
      <c r="E15" s="245"/>
      <c r="F15" s="9" t="s">
        <v>69</v>
      </c>
      <c r="G15" s="106">
        <v>165000</v>
      </c>
      <c r="H15" s="106"/>
      <c r="I15" s="7">
        <v>165000</v>
      </c>
      <c r="J15" s="7">
        <v>165000</v>
      </c>
      <c r="K15" s="7">
        <v>0</v>
      </c>
      <c r="L15" s="7">
        <v>165000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74">
        <v>0</v>
      </c>
      <c r="U15" s="175"/>
      <c r="V15" s="11">
        <v>0</v>
      </c>
    </row>
    <row r="16" spans="1:22" ht="21" customHeight="1">
      <c r="A16" s="199"/>
      <c r="B16" s="200"/>
      <c r="C16" s="202"/>
      <c r="D16" s="199"/>
      <c r="E16" s="246"/>
      <c r="F16" s="10" t="s">
        <v>70</v>
      </c>
      <c r="G16" s="106">
        <f>I16+R16</f>
        <v>211669</v>
      </c>
      <c r="H16" s="106"/>
      <c r="I16" s="7">
        <f>J16</f>
        <v>211669</v>
      </c>
      <c r="J16" s="7">
        <f>SUM(K16:L16)</f>
        <v>211669</v>
      </c>
      <c r="K16" s="7">
        <v>0</v>
      </c>
      <c r="L16" s="7">
        <v>211669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74">
        <v>0</v>
      </c>
      <c r="U16" s="175"/>
      <c r="V16" s="11">
        <v>0</v>
      </c>
    </row>
    <row r="17" spans="1:22" ht="21" customHeight="1">
      <c r="A17" s="199"/>
      <c r="B17" s="200"/>
      <c r="C17" s="202"/>
      <c r="D17" s="199"/>
      <c r="E17" s="246"/>
      <c r="F17" s="9" t="s">
        <v>71</v>
      </c>
      <c r="G17" s="106">
        <f>I17+R17</f>
        <v>121480.25</v>
      </c>
      <c r="H17" s="106"/>
      <c r="I17" s="7">
        <f>J17</f>
        <v>121480.25</v>
      </c>
      <c r="J17" s="7">
        <f>SUM(K17:L17)</f>
        <v>121480.25</v>
      </c>
      <c r="K17" s="7">
        <v>0</v>
      </c>
      <c r="L17" s="7">
        <v>121480.25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74">
        <v>0</v>
      </c>
      <c r="U17" s="175"/>
      <c r="V17" s="11">
        <v>0</v>
      </c>
    </row>
    <row r="18" spans="1:22" ht="21" customHeight="1">
      <c r="A18" s="241"/>
      <c r="B18" s="242"/>
      <c r="C18" s="244"/>
      <c r="D18" s="241"/>
      <c r="E18" s="247"/>
      <c r="F18" s="9" t="s">
        <v>34</v>
      </c>
      <c r="G18" s="103">
        <f>I18+R18*100</f>
        <v>57.39161143105509</v>
      </c>
      <c r="H18" s="103"/>
      <c r="I18" s="18">
        <f>I17/I16*100</f>
        <v>57.39161143105509</v>
      </c>
      <c r="J18" s="18">
        <f>J17/J16*100</f>
        <v>57.39161143105509</v>
      </c>
      <c r="K18" s="18">
        <v>0</v>
      </c>
      <c r="L18" s="18">
        <f>L17/L16*100</f>
        <v>57.39161143105509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76">
        <v>0</v>
      </c>
      <c r="U18" s="177"/>
      <c r="V18" s="19">
        <v>0</v>
      </c>
    </row>
    <row r="19" spans="1:22" s="34" customFormat="1" ht="21" customHeight="1">
      <c r="A19" s="71" t="s">
        <v>5</v>
      </c>
      <c r="B19" s="72"/>
      <c r="C19" s="165"/>
      <c r="D19" s="168" t="s">
        <v>73</v>
      </c>
      <c r="E19" s="169"/>
      <c r="F19" s="38" t="s">
        <v>69</v>
      </c>
      <c r="G19" s="77">
        <f>SUM(G23)</f>
        <v>20000</v>
      </c>
      <c r="H19" s="77"/>
      <c r="I19" s="39">
        <f>SUM(I23)</f>
        <v>20000</v>
      </c>
      <c r="J19" s="39">
        <f aca="true" t="shared" si="1" ref="J19:V19">SUM(J23)</f>
        <v>20000</v>
      </c>
      <c r="K19" s="39">
        <f t="shared" si="1"/>
        <v>0</v>
      </c>
      <c r="L19" s="39">
        <f t="shared" si="1"/>
        <v>20000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39">
        <f t="shared" si="1"/>
        <v>0</v>
      </c>
      <c r="S19" s="39">
        <f t="shared" si="1"/>
        <v>0</v>
      </c>
      <c r="T19" s="205">
        <f t="shared" si="1"/>
        <v>0</v>
      </c>
      <c r="U19" s="206"/>
      <c r="V19" s="40">
        <f t="shared" si="1"/>
        <v>0</v>
      </c>
    </row>
    <row r="20" spans="1:22" s="34" customFormat="1" ht="21" customHeight="1">
      <c r="A20" s="73"/>
      <c r="B20" s="74"/>
      <c r="C20" s="166"/>
      <c r="D20" s="170"/>
      <c r="E20" s="171"/>
      <c r="F20" s="35" t="s">
        <v>70</v>
      </c>
      <c r="G20" s="77">
        <f>SUM(G24)</f>
        <v>40000</v>
      </c>
      <c r="H20" s="77"/>
      <c r="I20" s="39">
        <f aca="true" t="shared" si="2" ref="I20:T22">SUM(I24)</f>
        <v>40000</v>
      </c>
      <c r="J20" s="39">
        <f t="shared" si="2"/>
        <v>40000</v>
      </c>
      <c r="K20" s="39">
        <f t="shared" si="2"/>
        <v>0</v>
      </c>
      <c r="L20" s="39">
        <f t="shared" si="2"/>
        <v>40000</v>
      </c>
      <c r="M20" s="39">
        <f t="shared" si="2"/>
        <v>0</v>
      </c>
      <c r="N20" s="39">
        <f t="shared" si="2"/>
        <v>0</v>
      </c>
      <c r="O20" s="39">
        <f t="shared" si="2"/>
        <v>0</v>
      </c>
      <c r="P20" s="39">
        <f t="shared" si="2"/>
        <v>0</v>
      </c>
      <c r="Q20" s="39">
        <f t="shared" si="2"/>
        <v>0</v>
      </c>
      <c r="R20" s="39">
        <f t="shared" si="2"/>
        <v>0</v>
      </c>
      <c r="S20" s="39">
        <f t="shared" si="2"/>
        <v>0</v>
      </c>
      <c r="T20" s="205">
        <f t="shared" si="2"/>
        <v>0</v>
      </c>
      <c r="U20" s="206"/>
      <c r="V20" s="40">
        <f>SUM(V24)</f>
        <v>0</v>
      </c>
    </row>
    <row r="21" spans="1:22" s="34" customFormat="1" ht="21" customHeight="1">
      <c r="A21" s="73"/>
      <c r="B21" s="74"/>
      <c r="C21" s="166"/>
      <c r="D21" s="170"/>
      <c r="E21" s="171"/>
      <c r="F21" s="38" t="s">
        <v>71</v>
      </c>
      <c r="G21" s="77">
        <f>I21+R21</f>
        <v>29656.9</v>
      </c>
      <c r="H21" s="77"/>
      <c r="I21" s="39">
        <f t="shared" si="2"/>
        <v>29656.9</v>
      </c>
      <c r="J21" s="39">
        <f t="shared" si="2"/>
        <v>29656.9</v>
      </c>
      <c r="K21" s="39">
        <f t="shared" si="2"/>
        <v>0</v>
      </c>
      <c r="L21" s="39">
        <f t="shared" si="2"/>
        <v>29656.9</v>
      </c>
      <c r="M21" s="39">
        <f t="shared" si="2"/>
        <v>0</v>
      </c>
      <c r="N21" s="39">
        <f t="shared" si="2"/>
        <v>0</v>
      </c>
      <c r="O21" s="39">
        <f t="shared" si="2"/>
        <v>0</v>
      </c>
      <c r="P21" s="39">
        <f t="shared" si="2"/>
        <v>0</v>
      </c>
      <c r="Q21" s="39">
        <f t="shared" si="2"/>
        <v>0</v>
      </c>
      <c r="R21" s="39">
        <f t="shared" si="2"/>
        <v>0</v>
      </c>
      <c r="S21" s="39">
        <f t="shared" si="2"/>
        <v>0</v>
      </c>
      <c r="T21" s="205">
        <f t="shared" si="2"/>
        <v>0</v>
      </c>
      <c r="U21" s="206"/>
      <c r="V21" s="40">
        <f>SUM(V25)</f>
        <v>0</v>
      </c>
    </row>
    <row r="22" spans="1:22" s="34" customFormat="1" ht="21" customHeight="1">
      <c r="A22" s="75"/>
      <c r="B22" s="76"/>
      <c r="C22" s="167"/>
      <c r="D22" s="172"/>
      <c r="E22" s="173"/>
      <c r="F22" s="38" t="s">
        <v>34</v>
      </c>
      <c r="G22" s="77">
        <f>G21/G20*100</f>
        <v>74.14225</v>
      </c>
      <c r="H22" s="77"/>
      <c r="I22" s="39">
        <f>I21/I20*100</f>
        <v>74.14225</v>
      </c>
      <c r="J22" s="39">
        <f>J21/J20*100</f>
        <v>74.14225</v>
      </c>
      <c r="K22" s="39">
        <v>0</v>
      </c>
      <c r="L22" s="39">
        <f>L21/L20*100</f>
        <v>74.14225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39">
        <f t="shared" si="2"/>
        <v>0</v>
      </c>
      <c r="Q22" s="39">
        <f t="shared" si="2"/>
        <v>0</v>
      </c>
      <c r="R22" s="39">
        <f t="shared" si="2"/>
        <v>0</v>
      </c>
      <c r="S22" s="39">
        <f t="shared" si="2"/>
        <v>0</v>
      </c>
      <c r="T22" s="205">
        <f t="shared" si="2"/>
        <v>0</v>
      </c>
      <c r="U22" s="206"/>
      <c r="V22" s="40">
        <f>SUM(V26)</f>
        <v>0</v>
      </c>
    </row>
    <row r="23" spans="1:22" ht="21" customHeight="1">
      <c r="A23" s="78"/>
      <c r="B23" s="79"/>
      <c r="C23" s="107" t="s">
        <v>7</v>
      </c>
      <c r="D23" s="110" t="s">
        <v>6</v>
      </c>
      <c r="E23" s="111"/>
      <c r="F23" s="9" t="s">
        <v>69</v>
      </c>
      <c r="G23" s="106">
        <v>20000</v>
      </c>
      <c r="H23" s="106"/>
      <c r="I23" s="6">
        <v>20000</v>
      </c>
      <c r="J23" s="6">
        <v>20000</v>
      </c>
      <c r="K23" s="6">
        <v>0</v>
      </c>
      <c r="L23" s="6">
        <v>20000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74">
        <v>0</v>
      </c>
      <c r="U23" s="175"/>
      <c r="V23" s="12">
        <v>0</v>
      </c>
    </row>
    <row r="24" spans="1:22" ht="21" customHeight="1">
      <c r="A24" s="80"/>
      <c r="B24" s="81"/>
      <c r="C24" s="108"/>
      <c r="D24" s="112"/>
      <c r="E24" s="113"/>
      <c r="F24" s="10" t="s">
        <v>70</v>
      </c>
      <c r="G24" s="106">
        <f>I24+R24</f>
        <v>40000</v>
      </c>
      <c r="H24" s="106"/>
      <c r="I24" s="6">
        <f>J24</f>
        <v>40000</v>
      </c>
      <c r="J24" s="6">
        <f>SUM(K24:L24)</f>
        <v>40000</v>
      </c>
      <c r="K24" s="6">
        <v>0</v>
      </c>
      <c r="L24" s="6">
        <v>40000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74">
        <v>0</v>
      </c>
      <c r="U24" s="175"/>
      <c r="V24" s="12">
        <v>0</v>
      </c>
    </row>
    <row r="25" spans="1:22" ht="21" customHeight="1">
      <c r="A25" s="80"/>
      <c r="B25" s="81"/>
      <c r="C25" s="108"/>
      <c r="D25" s="112"/>
      <c r="E25" s="113"/>
      <c r="F25" s="9" t="s">
        <v>71</v>
      </c>
      <c r="G25" s="106">
        <f>I25+R25</f>
        <v>29656.9</v>
      </c>
      <c r="H25" s="106"/>
      <c r="I25" s="6">
        <f>J25</f>
        <v>29656.9</v>
      </c>
      <c r="J25" s="6">
        <f>SUM(K25:L25)</f>
        <v>29656.9</v>
      </c>
      <c r="K25" s="6">
        <v>0</v>
      </c>
      <c r="L25" s="6">
        <v>29656.9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74">
        <v>0</v>
      </c>
      <c r="U25" s="175"/>
      <c r="V25" s="12">
        <v>0</v>
      </c>
    </row>
    <row r="26" spans="1:22" ht="21" customHeight="1">
      <c r="A26" s="82"/>
      <c r="B26" s="83"/>
      <c r="C26" s="109"/>
      <c r="D26" s="114"/>
      <c r="E26" s="115"/>
      <c r="F26" s="9" t="s">
        <v>34</v>
      </c>
      <c r="G26" s="103">
        <f>I26+R26*100</f>
        <v>74.14225</v>
      </c>
      <c r="H26" s="103"/>
      <c r="I26" s="20">
        <f>I25/I24*100</f>
        <v>74.14225</v>
      </c>
      <c r="J26" s="20">
        <f>J25/J24*100</f>
        <v>74.14225</v>
      </c>
      <c r="K26" s="20">
        <v>0</v>
      </c>
      <c r="L26" s="20">
        <f>L25/L24*100</f>
        <v>74.14225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76">
        <v>0</v>
      </c>
      <c r="U26" s="177"/>
      <c r="V26" s="19">
        <v>0</v>
      </c>
    </row>
    <row r="27" spans="1:22" s="34" customFormat="1" ht="21" customHeight="1">
      <c r="A27" s="144" t="s">
        <v>9</v>
      </c>
      <c r="B27" s="145"/>
      <c r="C27" s="148"/>
      <c r="D27" s="236" t="s">
        <v>8</v>
      </c>
      <c r="E27" s="237"/>
      <c r="F27" s="38" t="s">
        <v>69</v>
      </c>
      <c r="G27" s="119">
        <f>SUM(G31+G35+G39)</f>
        <v>380000</v>
      </c>
      <c r="H27" s="119"/>
      <c r="I27" s="39">
        <f>SUM(I31+I35+I39)</f>
        <v>380000</v>
      </c>
      <c r="J27" s="39">
        <f>SUM(J31+J35+J39)</f>
        <v>380000</v>
      </c>
      <c r="K27" s="39">
        <f aca="true" t="shared" si="3" ref="K27:V27">SUM(K31+K35+K39)</f>
        <v>311145</v>
      </c>
      <c r="L27" s="39">
        <f t="shared" si="3"/>
        <v>68855</v>
      </c>
      <c r="M27" s="39">
        <f t="shared" si="3"/>
        <v>0</v>
      </c>
      <c r="N27" s="39">
        <f t="shared" si="3"/>
        <v>0</v>
      </c>
      <c r="O27" s="39">
        <f t="shared" si="3"/>
        <v>0</v>
      </c>
      <c r="P27" s="39">
        <f t="shared" si="3"/>
        <v>0</v>
      </c>
      <c r="Q27" s="39">
        <f t="shared" si="3"/>
        <v>0</v>
      </c>
      <c r="R27" s="39">
        <f t="shared" si="3"/>
        <v>0</v>
      </c>
      <c r="S27" s="39">
        <f t="shared" si="3"/>
        <v>0</v>
      </c>
      <c r="T27" s="205">
        <f t="shared" si="3"/>
        <v>0</v>
      </c>
      <c r="U27" s="206"/>
      <c r="V27" s="40">
        <f t="shared" si="3"/>
        <v>0</v>
      </c>
    </row>
    <row r="28" spans="1:22" s="34" customFormat="1" ht="21" customHeight="1">
      <c r="A28" s="146"/>
      <c r="B28" s="147"/>
      <c r="C28" s="128"/>
      <c r="D28" s="222"/>
      <c r="E28" s="223"/>
      <c r="F28" s="35" t="s">
        <v>70</v>
      </c>
      <c r="G28" s="119">
        <f>SUM(G32+G36+G40)</f>
        <v>418602</v>
      </c>
      <c r="H28" s="119"/>
      <c r="I28" s="39">
        <f aca="true" t="shared" si="4" ref="I28:T29">SUM(I32+I36+I40)</f>
        <v>418602</v>
      </c>
      <c r="J28" s="39">
        <f t="shared" si="4"/>
        <v>418602</v>
      </c>
      <c r="K28" s="39">
        <f t="shared" si="4"/>
        <v>322967</v>
      </c>
      <c r="L28" s="39">
        <f t="shared" si="4"/>
        <v>95635</v>
      </c>
      <c r="M28" s="39">
        <f t="shared" si="4"/>
        <v>0</v>
      </c>
      <c r="N28" s="39">
        <f t="shared" si="4"/>
        <v>0</v>
      </c>
      <c r="O28" s="39">
        <f t="shared" si="4"/>
        <v>0</v>
      </c>
      <c r="P28" s="39">
        <f t="shared" si="4"/>
        <v>0</v>
      </c>
      <c r="Q28" s="39">
        <f t="shared" si="4"/>
        <v>0</v>
      </c>
      <c r="R28" s="39">
        <f t="shared" si="4"/>
        <v>0</v>
      </c>
      <c r="S28" s="39">
        <f t="shared" si="4"/>
        <v>0</v>
      </c>
      <c r="T28" s="205">
        <f t="shared" si="4"/>
        <v>0</v>
      </c>
      <c r="U28" s="206"/>
      <c r="V28" s="40">
        <f>SUM(V32+V36+V40)</f>
        <v>0</v>
      </c>
    </row>
    <row r="29" spans="1:22" s="34" customFormat="1" ht="18" customHeight="1">
      <c r="A29" s="146"/>
      <c r="B29" s="147"/>
      <c r="C29" s="128"/>
      <c r="D29" s="222"/>
      <c r="E29" s="223"/>
      <c r="F29" s="38" t="s">
        <v>71</v>
      </c>
      <c r="G29" s="119">
        <f>I29+R29</f>
        <v>418542.32</v>
      </c>
      <c r="H29" s="119"/>
      <c r="I29" s="39">
        <f t="shared" si="4"/>
        <v>418542.32</v>
      </c>
      <c r="J29" s="39">
        <f t="shared" si="4"/>
        <v>418542.32</v>
      </c>
      <c r="K29" s="39">
        <f t="shared" si="4"/>
        <v>322931.62</v>
      </c>
      <c r="L29" s="39">
        <f t="shared" si="4"/>
        <v>95610.7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39">
        <f t="shared" si="4"/>
        <v>0</v>
      </c>
      <c r="Q29" s="39">
        <f t="shared" si="4"/>
        <v>0</v>
      </c>
      <c r="R29" s="39">
        <f t="shared" si="4"/>
        <v>0</v>
      </c>
      <c r="S29" s="39">
        <f t="shared" si="4"/>
        <v>0</v>
      </c>
      <c r="T29" s="205">
        <f t="shared" si="4"/>
        <v>0</v>
      </c>
      <c r="U29" s="206"/>
      <c r="V29" s="40">
        <f>SUM(V33+V37+V41)</f>
        <v>0</v>
      </c>
    </row>
    <row r="30" spans="1:22" s="34" customFormat="1" ht="15.75" customHeight="1">
      <c r="A30" s="146"/>
      <c r="B30" s="147"/>
      <c r="C30" s="128"/>
      <c r="D30" s="222"/>
      <c r="E30" s="223"/>
      <c r="F30" s="38" t="s">
        <v>34</v>
      </c>
      <c r="G30" s="116">
        <f>G29/G28*100</f>
        <v>99.98574302081691</v>
      </c>
      <c r="H30" s="116"/>
      <c r="I30" s="41">
        <f>I29/I28*100</f>
        <v>99.98574302081691</v>
      </c>
      <c r="J30" s="41">
        <f>J29/J28*100</f>
        <v>99.98574302081691</v>
      </c>
      <c r="K30" s="41">
        <f>K29/K28*100</f>
        <v>99.98904532041973</v>
      </c>
      <c r="L30" s="41">
        <f>L29/L28*100</f>
        <v>99.97459089245568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207">
        <v>0</v>
      </c>
      <c r="U30" s="208"/>
      <c r="V30" s="42">
        <v>0</v>
      </c>
    </row>
    <row r="31" spans="1:22" ht="18.75" customHeight="1">
      <c r="A31" s="235"/>
      <c r="B31" s="235"/>
      <c r="C31" s="139" t="s">
        <v>10</v>
      </c>
      <c r="D31" s="136" t="s">
        <v>74</v>
      </c>
      <c r="E31" s="136"/>
      <c r="F31" s="9" t="s">
        <v>69</v>
      </c>
      <c r="G31" s="106">
        <v>25000</v>
      </c>
      <c r="H31" s="106"/>
      <c r="I31" s="6">
        <v>25000</v>
      </c>
      <c r="J31" s="6">
        <v>25000</v>
      </c>
      <c r="K31" s="6">
        <v>0</v>
      </c>
      <c r="L31" s="6">
        <v>25000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209">
        <v>0</v>
      </c>
      <c r="U31" s="210"/>
      <c r="V31" s="13">
        <v>0</v>
      </c>
    </row>
    <row r="32" spans="1:22" ht="16.5" customHeight="1">
      <c r="A32" s="235"/>
      <c r="B32" s="235"/>
      <c r="C32" s="139"/>
      <c r="D32" s="136"/>
      <c r="E32" s="136"/>
      <c r="F32" s="10" t="s">
        <v>70</v>
      </c>
      <c r="G32" s="106">
        <f>I32+R32</f>
        <v>25000</v>
      </c>
      <c r="H32" s="106"/>
      <c r="I32" s="6">
        <f>J32</f>
        <v>25000</v>
      </c>
      <c r="J32" s="6">
        <f>SUM(K32:L32)</f>
        <v>25000</v>
      </c>
      <c r="K32" s="6">
        <v>0</v>
      </c>
      <c r="L32" s="6">
        <v>25000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01">
        <v>0</v>
      </c>
      <c r="U32" s="102"/>
      <c r="V32" s="7">
        <v>0</v>
      </c>
    </row>
    <row r="33" spans="1:22" ht="16.5" customHeight="1">
      <c r="A33" s="235"/>
      <c r="B33" s="235"/>
      <c r="C33" s="139"/>
      <c r="D33" s="136"/>
      <c r="E33" s="136"/>
      <c r="F33" s="9" t="s">
        <v>71</v>
      </c>
      <c r="G33" s="106">
        <f>I33+R33</f>
        <v>24999.68</v>
      </c>
      <c r="H33" s="106"/>
      <c r="I33" s="6">
        <f>J33</f>
        <v>24999.68</v>
      </c>
      <c r="J33" s="6">
        <f>SUM(K33:L33)</f>
        <v>24999.68</v>
      </c>
      <c r="K33" s="6">
        <v>0</v>
      </c>
      <c r="L33" s="6">
        <v>24999.68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01">
        <v>0</v>
      </c>
      <c r="U33" s="102"/>
      <c r="V33" s="7">
        <v>0</v>
      </c>
    </row>
    <row r="34" spans="1:22" ht="15.75" customHeight="1">
      <c r="A34" s="235"/>
      <c r="B34" s="235"/>
      <c r="C34" s="139"/>
      <c r="D34" s="136"/>
      <c r="E34" s="136"/>
      <c r="F34" s="9" t="s">
        <v>34</v>
      </c>
      <c r="G34" s="103">
        <f>I34+R34*100</f>
        <v>99.99871999999999</v>
      </c>
      <c r="H34" s="103"/>
      <c r="I34" s="20">
        <f>I33/I32*100</f>
        <v>99.99871999999999</v>
      </c>
      <c r="J34" s="20">
        <f>J33/J32*100</f>
        <v>99.99871999999999</v>
      </c>
      <c r="K34" s="20">
        <v>0</v>
      </c>
      <c r="L34" s="20">
        <f>L33/L32*100</f>
        <v>99.99871999999999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04">
        <v>0</v>
      </c>
      <c r="U34" s="105" t="e">
        <f>U33/U32*100</f>
        <v>#DIV/0!</v>
      </c>
      <c r="V34" s="18">
        <v>0</v>
      </c>
    </row>
    <row r="35" spans="1:22" ht="17.25" customHeight="1">
      <c r="A35" s="235"/>
      <c r="B35" s="235"/>
      <c r="C35" s="139" t="s">
        <v>12</v>
      </c>
      <c r="D35" s="136" t="s">
        <v>11</v>
      </c>
      <c r="E35" s="136"/>
      <c r="F35" s="9" t="s">
        <v>69</v>
      </c>
      <c r="G35" s="106">
        <v>25000</v>
      </c>
      <c r="H35" s="106"/>
      <c r="I35" s="6">
        <v>25000</v>
      </c>
      <c r="J35" s="6">
        <v>25000</v>
      </c>
      <c r="K35" s="6">
        <v>0</v>
      </c>
      <c r="L35" s="6">
        <v>25000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01">
        <v>0</v>
      </c>
      <c r="U35" s="102"/>
      <c r="V35" s="7">
        <v>0</v>
      </c>
    </row>
    <row r="36" spans="1:22" ht="16.5" customHeight="1">
      <c r="A36" s="235"/>
      <c r="B36" s="235"/>
      <c r="C36" s="139"/>
      <c r="D36" s="136"/>
      <c r="E36" s="136"/>
      <c r="F36" s="10" t="s">
        <v>70</v>
      </c>
      <c r="G36" s="106">
        <f>I36+R36</f>
        <v>45000</v>
      </c>
      <c r="H36" s="106"/>
      <c r="I36" s="6">
        <f>J36</f>
        <v>45000</v>
      </c>
      <c r="J36" s="6">
        <f>SUM(K36:L36)</f>
        <v>45000</v>
      </c>
      <c r="K36" s="6">
        <v>0</v>
      </c>
      <c r="L36" s="6">
        <v>45000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01">
        <v>0</v>
      </c>
      <c r="U36" s="102"/>
      <c r="V36" s="7">
        <v>0</v>
      </c>
    </row>
    <row r="37" spans="1:22" ht="14.25" customHeight="1">
      <c r="A37" s="235"/>
      <c r="B37" s="235"/>
      <c r="C37" s="139"/>
      <c r="D37" s="136"/>
      <c r="E37" s="136"/>
      <c r="F37" s="9" t="s">
        <v>71</v>
      </c>
      <c r="G37" s="106">
        <f>I37+R37</f>
        <v>45000</v>
      </c>
      <c r="H37" s="106"/>
      <c r="I37" s="6">
        <f>J37</f>
        <v>45000</v>
      </c>
      <c r="J37" s="6">
        <f>SUM(K37:L37)</f>
        <v>45000</v>
      </c>
      <c r="K37" s="6">
        <v>0</v>
      </c>
      <c r="L37" s="6">
        <v>45000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01">
        <v>0</v>
      </c>
      <c r="U37" s="102"/>
      <c r="V37" s="7">
        <v>0</v>
      </c>
    </row>
    <row r="38" spans="1:22" ht="16.5" customHeight="1">
      <c r="A38" s="235"/>
      <c r="B38" s="235"/>
      <c r="C38" s="139"/>
      <c r="D38" s="136"/>
      <c r="E38" s="136"/>
      <c r="F38" s="9" t="s">
        <v>34</v>
      </c>
      <c r="G38" s="103">
        <f>I38+R38*100</f>
        <v>100</v>
      </c>
      <c r="H38" s="103"/>
      <c r="I38" s="20">
        <f>I37/I36*100</f>
        <v>100</v>
      </c>
      <c r="J38" s="20">
        <f>J37/J36*100</f>
        <v>100</v>
      </c>
      <c r="K38" s="20">
        <v>0</v>
      </c>
      <c r="L38" s="20">
        <f>L37/L36*100</f>
        <v>100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03">
        <v>0</v>
      </c>
      <c r="U38" s="103" t="e">
        <f>U37/U36*100</f>
        <v>#DIV/0!</v>
      </c>
      <c r="V38" s="18">
        <v>0</v>
      </c>
    </row>
    <row r="39" spans="1:22" ht="17.25" customHeight="1">
      <c r="A39" s="182"/>
      <c r="B39" s="183"/>
      <c r="C39" s="186" t="s">
        <v>14</v>
      </c>
      <c r="D39" s="229" t="s">
        <v>13</v>
      </c>
      <c r="E39" s="230"/>
      <c r="F39" s="9" t="s">
        <v>69</v>
      </c>
      <c r="G39" s="123">
        <v>330000</v>
      </c>
      <c r="H39" s="123"/>
      <c r="I39" s="6">
        <v>330000</v>
      </c>
      <c r="J39" s="6">
        <v>330000</v>
      </c>
      <c r="K39" s="6">
        <v>311145</v>
      </c>
      <c r="L39" s="6">
        <v>18855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211">
        <v>0</v>
      </c>
      <c r="U39" s="212"/>
      <c r="V39" s="26">
        <v>0</v>
      </c>
    </row>
    <row r="40" spans="1:22" ht="18.75" customHeight="1">
      <c r="A40" s="182"/>
      <c r="B40" s="183"/>
      <c r="C40" s="186"/>
      <c r="D40" s="229"/>
      <c r="E40" s="230"/>
      <c r="F40" s="10" t="s">
        <v>70</v>
      </c>
      <c r="G40" s="123">
        <f>I40+R40</f>
        <v>348602</v>
      </c>
      <c r="H40" s="123"/>
      <c r="I40" s="6">
        <f>J40</f>
        <v>348602</v>
      </c>
      <c r="J40" s="6">
        <f>SUM(K40:L40)</f>
        <v>348602</v>
      </c>
      <c r="K40" s="6">
        <v>322967</v>
      </c>
      <c r="L40" s="6">
        <v>25635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213">
        <v>0</v>
      </c>
      <c r="U40" s="214"/>
      <c r="V40" s="14">
        <v>0</v>
      </c>
    </row>
    <row r="41" spans="1:22" ht="18" customHeight="1">
      <c r="A41" s="182"/>
      <c r="B41" s="183"/>
      <c r="C41" s="186"/>
      <c r="D41" s="229"/>
      <c r="E41" s="230"/>
      <c r="F41" s="9" t="s">
        <v>71</v>
      </c>
      <c r="G41" s="123">
        <f>I41+R41</f>
        <v>348542.64</v>
      </c>
      <c r="H41" s="123"/>
      <c r="I41" s="6">
        <f>J41</f>
        <v>348542.64</v>
      </c>
      <c r="J41" s="6">
        <f>SUM(K41:L41)</f>
        <v>348542.64</v>
      </c>
      <c r="K41" s="6">
        <v>322931.62</v>
      </c>
      <c r="L41" s="6">
        <v>25611.02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213">
        <v>0</v>
      </c>
      <c r="U41" s="214"/>
      <c r="V41" s="12">
        <v>0</v>
      </c>
    </row>
    <row r="42" spans="1:22" ht="15" customHeight="1">
      <c r="A42" s="226"/>
      <c r="B42" s="227"/>
      <c r="C42" s="228"/>
      <c r="D42" s="231"/>
      <c r="E42" s="232"/>
      <c r="F42" s="9" t="s">
        <v>34</v>
      </c>
      <c r="G42" s="122">
        <f>I42+R42*100</f>
        <v>99.98297198524392</v>
      </c>
      <c r="H42" s="122"/>
      <c r="I42" s="20">
        <f>I41/I40*100</f>
        <v>99.98297198524392</v>
      </c>
      <c r="J42" s="20">
        <f>J41/J40*100</f>
        <v>99.98297198524392</v>
      </c>
      <c r="K42" s="20">
        <f>K41/K40*100</f>
        <v>99.98904532041973</v>
      </c>
      <c r="L42" s="20">
        <f>L41/L40*100</f>
        <v>99.90645601716403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33">
        <v>0</v>
      </c>
      <c r="U42" s="234"/>
      <c r="V42" s="21">
        <v>0</v>
      </c>
    </row>
    <row r="43" spans="1:22" s="34" customFormat="1" ht="21" customHeight="1">
      <c r="A43" s="215" t="s">
        <v>16</v>
      </c>
      <c r="B43" s="216"/>
      <c r="C43" s="219"/>
      <c r="D43" s="220" t="s">
        <v>15</v>
      </c>
      <c r="E43" s="221"/>
      <c r="F43" s="38" t="s">
        <v>69</v>
      </c>
      <c r="G43" s="119">
        <f>SUM(G47+G51)</f>
        <v>175387</v>
      </c>
      <c r="H43" s="119"/>
      <c r="I43" s="39">
        <f>SUM(I47+I51)</f>
        <v>175387</v>
      </c>
      <c r="J43" s="39">
        <f aca="true" t="shared" si="5" ref="J43:V43">SUM(J47+J51)</f>
        <v>162626.56</v>
      </c>
      <c r="K43" s="39">
        <f t="shared" si="5"/>
        <v>157973.94</v>
      </c>
      <c r="L43" s="39">
        <f t="shared" si="5"/>
        <v>4652.62</v>
      </c>
      <c r="M43" s="39">
        <f t="shared" si="5"/>
        <v>0</v>
      </c>
      <c r="N43" s="39">
        <f t="shared" si="5"/>
        <v>12760.44</v>
      </c>
      <c r="O43" s="39">
        <f t="shared" si="5"/>
        <v>0</v>
      </c>
      <c r="P43" s="39">
        <f t="shared" si="5"/>
        <v>0</v>
      </c>
      <c r="Q43" s="39">
        <f t="shared" si="5"/>
        <v>0</v>
      </c>
      <c r="R43" s="39">
        <f t="shared" si="5"/>
        <v>0</v>
      </c>
      <c r="S43" s="39">
        <f t="shared" si="5"/>
        <v>0</v>
      </c>
      <c r="T43" s="178">
        <f t="shared" si="5"/>
        <v>0</v>
      </c>
      <c r="U43" s="179"/>
      <c r="V43" s="43">
        <f t="shared" si="5"/>
        <v>0</v>
      </c>
    </row>
    <row r="44" spans="1:22" s="34" customFormat="1" ht="21" customHeight="1">
      <c r="A44" s="146"/>
      <c r="B44" s="147"/>
      <c r="C44" s="128"/>
      <c r="D44" s="222"/>
      <c r="E44" s="223"/>
      <c r="F44" s="35" t="s">
        <v>70</v>
      </c>
      <c r="G44" s="119">
        <f>SUM(G48+G52)</f>
        <v>171786</v>
      </c>
      <c r="H44" s="119"/>
      <c r="I44" s="39">
        <f aca="true" t="shared" si="6" ref="I44:T45">SUM(I48+I52)</f>
        <v>171786</v>
      </c>
      <c r="J44" s="39">
        <f t="shared" si="6"/>
        <v>161705.63</v>
      </c>
      <c r="K44" s="39">
        <f t="shared" si="6"/>
        <v>156940.54</v>
      </c>
      <c r="L44" s="39">
        <f t="shared" si="6"/>
        <v>4765.09</v>
      </c>
      <c r="M44" s="39">
        <f t="shared" si="6"/>
        <v>0</v>
      </c>
      <c r="N44" s="39">
        <f t="shared" si="6"/>
        <v>10080.37</v>
      </c>
      <c r="O44" s="39">
        <f t="shared" si="6"/>
        <v>0</v>
      </c>
      <c r="P44" s="39">
        <f t="shared" si="6"/>
        <v>0</v>
      </c>
      <c r="Q44" s="39">
        <f t="shared" si="6"/>
        <v>0</v>
      </c>
      <c r="R44" s="39">
        <f t="shared" si="6"/>
        <v>0</v>
      </c>
      <c r="S44" s="39">
        <f t="shared" si="6"/>
        <v>0</v>
      </c>
      <c r="T44" s="178">
        <f t="shared" si="6"/>
        <v>0</v>
      </c>
      <c r="U44" s="179"/>
      <c r="V44" s="43">
        <f>SUM(V48+V52)</f>
        <v>0</v>
      </c>
    </row>
    <row r="45" spans="1:22" s="34" customFormat="1" ht="21" customHeight="1">
      <c r="A45" s="146"/>
      <c r="B45" s="147"/>
      <c r="C45" s="128"/>
      <c r="D45" s="222"/>
      <c r="E45" s="223"/>
      <c r="F45" s="38" t="s">
        <v>71</v>
      </c>
      <c r="G45" s="119">
        <f>I45+R45</f>
        <v>171785.63</v>
      </c>
      <c r="H45" s="119"/>
      <c r="I45" s="39">
        <f t="shared" si="6"/>
        <v>171785.63</v>
      </c>
      <c r="J45" s="39">
        <f t="shared" si="6"/>
        <v>161705.63</v>
      </c>
      <c r="K45" s="39">
        <f t="shared" si="6"/>
        <v>156940.54</v>
      </c>
      <c r="L45" s="39">
        <f t="shared" si="6"/>
        <v>4765.09</v>
      </c>
      <c r="M45" s="39">
        <f t="shared" si="6"/>
        <v>0</v>
      </c>
      <c r="N45" s="39">
        <f t="shared" si="6"/>
        <v>10080</v>
      </c>
      <c r="O45" s="39">
        <f t="shared" si="6"/>
        <v>0</v>
      </c>
      <c r="P45" s="39">
        <f t="shared" si="6"/>
        <v>0</v>
      </c>
      <c r="Q45" s="39">
        <f t="shared" si="6"/>
        <v>0</v>
      </c>
      <c r="R45" s="39">
        <f t="shared" si="6"/>
        <v>0</v>
      </c>
      <c r="S45" s="39">
        <f t="shared" si="6"/>
        <v>0</v>
      </c>
      <c r="T45" s="178">
        <f t="shared" si="6"/>
        <v>0</v>
      </c>
      <c r="U45" s="179"/>
      <c r="V45" s="43">
        <f>SUM(V49+V53)</f>
        <v>0</v>
      </c>
    </row>
    <row r="46" spans="1:22" s="34" customFormat="1" ht="21" customHeight="1">
      <c r="A46" s="217"/>
      <c r="B46" s="218"/>
      <c r="C46" s="129"/>
      <c r="D46" s="224"/>
      <c r="E46" s="225"/>
      <c r="F46" s="38" t="s">
        <v>34</v>
      </c>
      <c r="G46" s="116">
        <f>G45/G44*100</f>
        <v>99.99978461574285</v>
      </c>
      <c r="H46" s="116"/>
      <c r="I46" s="41">
        <f>I45/I44*100</f>
        <v>99.99978461574285</v>
      </c>
      <c r="J46" s="41">
        <f>J45/J44*100</f>
        <v>100</v>
      </c>
      <c r="K46" s="41">
        <f>K45/K44*100</f>
        <v>100</v>
      </c>
      <c r="L46" s="41">
        <f>L45/L44*100</f>
        <v>100</v>
      </c>
      <c r="M46" s="41">
        <v>0</v>
      </c>
      <c r="N46" s="41">
        <f>N45/N44*100</f>
        <v>99.99632949981002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195">
        <v>0</v>
      </c>
      <c r="U46" s="196"/>
      <c r="V46" s="44">
        <v>0</v>
      </c>
    </row>
    <row r="47" spans="1:22" ht="21" customHeight="1">
      <c r="A47" s="59"/>
      <c r="B47" s="60"/>
      <c r="C47" s="107" t="s">
        <v>18</v>
      </c>
      <c r="D47" s="110" t="s">
        <v>17</v>
      </c>
      <c r="E47" s="111"/>
      <c r="F47" s="9" t="s">
        <v>69</v>
      </c>
      <c r="G47" s="106">
        <v>150387</v>
      </c>
      <c r="H47" s="106"/>
      <c r="I47" s="6">
        <v>150387</v>
      </c>
      <c r="J47" s="6">
        <v>150387</v>
      </c>
      <c r="K47" s="6">
        <v>150387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209">
        <v>0</v>
      </c>
      <c r="U47" s="210"/>
      <c r="V47" s="13">
        <v>0</v>
      </c>
    </row>
    <row r="48" spans="1:22" ht="21" customHeight="1">
      <c r="A48" s="61"/>
      <c r="B48" s="62"/>
      <c r="C48" s="108"/>
      <c r="D48" s="112"/>
      <c r="E48" s="113"/>
      <c r="F48" s="10" t="s">
        <v>70</v>
      </c>
      <c r="G48" s="106">
        <f>I48+R48</f>
        <v>150387</v>
      </c>
      <c r="H48" s="106"/>
      <c r="I48" s="6">
        <f>J48</f>
        <v>150387</v>
      </c>
      <c r="J48" s="6">
        <f>SUM(K48:L48)</f>
        <v>150387</v>
      </c>
      <c r="K48" s="6">
        <v>150387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01">
        <v>0</v>
      </c>
      <c r="U48" s="102"/>
      <c r="V48" s="7">
        <v>0</v>
      </c>
    </row>
    <row r="49" spans="1:22" ht="21" customHeight="1">
      <c r="A49" s="61"/>
      <c r="B49" s="62"/>
      <c r="C49" s="108"/>
      <c r="D49" s="112"/>
      <c r="E49" s="113"/>
      <c r="F49" s="9" t="s">
        <v>71</v>
      </c>
      <c r="G49" s="106">
        <f>I49+R49</f>
        <v>150387</v>
      </c>
      <c r="H49" s="106"/>
      <c r="I49" s="6">
        <f>J49</f>
        <v>150387</v>
      </c>
      <c r="J49" s="6">
        <f>SUM(K49:L49)</f>
        <v>150387</v>
      </c>
      <c r="K49" s="6">
        <v>150387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101">
        <v>0</v>
      </c>
      <c r="U49" s="102"/>
      <c r="V49" s="7">
        <v>0</v>
      </c>
    </row>
    <row r="50" spans="1:22" ht="21" customHeight="1">
      <c r="A50" s="63"/>
      <c r="B50" s="64"/>
      <c r="C50" s="109"/>
      <c r="D50" s="114"/>
      <c r="E50" s="115"/>
      <c r="F50" s="9" t="s">
        <v>34</v>
      </c>
      <c r="G50" s="103">
        <f>I50+R50*100</f>
        <v>100</v>
      </c>
      <c r="H50" s="103"/>
      <c r="I50" s="20">
        <f>I49/I48*100</f>
        <v>100</v>
      </c>
      <c r="J50" s="20">
        <f>J49/J48*100</f>
        <v>100</v>
      </c>
      <c r="K50" s="20">
        <f>K49/K48*100</f>
        <v>100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04">
        <v>0</v>
      </c>
      <c r="U50" s="105"/>
      <c r="V50" s="18">
        <v>0</v>
      </c>
    </row>
    <row r="51" spans="1:22" ht="21" customHeight="1">
      <c r="A51" s="78"/>
      <c r="B51" s="79"/>
      <c r="C51" s="107" t="s">
        <v>19</v>
      </c>
      <c r="D51" s="110" t="s">
        <v>75</v>
      </c>
      <c r="E51" s="111"/>
      <c r="F51" s="9" t="s">
        <v>69</v>
      </c>
      <c r="G51" s="106">
        <v>25000</v>
      </c>
      <c r="H51" s="106"/>
      <c r="I51" s="6">
        <v>25000</v>
      </c>
      <c r="J51" s="6">
        <v>12239.56</v>
      </c>
      <c r="K51" s="6">
        <v>7586.94</v>
      </c>
      <c r="L51" s="6">
        <v>4652.62</v>
      </c>
      <c r="M51" s="6">
        <v>0</v>
      </c>
      <c r="N51" s="6">
        <v>12760.44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174">
        <v>0</v>
      </c>
      <c r="U51" s="175"/>
      <c r="V51" s="15">
        <v>0</v>
      </c>
    </row>
    <row r="52" spans="1:22" ht="21" customHeight="1">
      <c r="A52" s="80"/>
      <c r="B52" s="81"/>
      <c r="C52" s="108"/>
      <c r="D52" s="112"/>
      <c r="E52" s="113"/>
      <c r="F52" s="10" t="s">
        <v>70</v>
      </c>
      <c r="G52" s="106">
        <f>I52+R52</f>
        <v>21399</v>
      </c>
      <c r="H52" s="106"/>
      <c r="I52" s="6">
        <f>J52+M52+N52+O52+P52+Q52</f>
        <v>21399</v>
      </c>
      <c r="J52" s="6">
        <f>SUM(K52:L52)</f>
        <v>11318.630000000001</v>
      </c>
      <c r="K52" s="6">
        <v>6553.54</v>
      </c>
      <c r="L52" s="6">
        <v>4765.09</v>
      </c>
      <c r="M52" s="6">
        <v>0</v>
      </c>
      <c r="N52" s="6">
        <v>10080.37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7">
        <v>0</v>
      </c>
      <c r="U52" s="68"/>
      <c r="V52" s="16">
        <v>0</v>
      </c>
    </row>
    <row r="53" spans="1:22" ht="21" customHeight="1">
      <c r="A53" s="80"/>
      <c r="B53" s="81"/>
      <c r="C53" s="108"/>
      <c r="D53" s="112"/>
      <c r="E53" s="113"/>
      <c r="F53" s="9" t="s">
        <v>71</v>
      </c>
      <c r="G53" s="106">
        <f>I53+R53</f>
        <v>21398.63</v>
      </c>
      <c r="H53" s="106"/>
      <c r="I53" s="6">
        <f>J53+M53+N53+O53+P53+Q53</f>
        <v>21398.63</v>
      </c>
      <c r="J53" s="6">
        <f>SUM(K53:L53)</f>
        <v>11318.630000000001</v>
      </c>
      <c r="K53" s="6">
        <v>6553.54</v>
      </c>
      <c r="L53" s="6">
        <v>4765.09</v>
      </c>
      <c r="M53" s="6">
        <v>0</v>
      </c>
      <c r="N53" s="6">
        <v>10080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7">
        <v>0</v>
      </c>
      <c r="U53" s="68"/>
      <c r="V53" s="16">
        <v>0</v>
      </c>
    </row>
    <row r="54" spans="1:22" ht="21" customHeight="1">
      <c r="A54" s="82"/>
      <c r="B54" s="83"/>
      <c r="C54" s="109"/>
      <c r="D54" s="114"/>
      <c r="E54" s="115"/>
      <c r="F54" s="9" t="s">
        <v>34</v>
      </c>
      <c r="G54" s="103">
        <f>I54+R54*100</f>
        <v>99.99827094724053</v>
      </c>
      <c r="H54" s="103"/>
      <c r="I54" s="20">
        <f>I53/I52*100</f>
        <v>99.99827094724053</v>
      </c>
      <c r="J54" s="20">
        <f>J53/J52*100</f>
        <v>100</v>
      </c>
      <c r="K54" s="20">
        <f>K53/K52*100</f>
        <v>100</v>
      </c>
      <c r="L54" s="20">
        <f>L53/L52*100</f>
        <v>100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65">
        <v>0</v>
      </c>
      <c r="U54" s="66"/>
      <c r="V54" s="22">
        <v>0</v>
      </c>
    </row>
    <row r="55" spans="1:22" s="34" customFormat="1" ht="21" customHeight="1">
      <c r="A55" s="71" t="s">
        <v>76</v>
      </c>
      <c r="B55" s="72"/>
      <c r="C55" s="165"/>
      <c r="D55" s="168" t="s">
        <v>77</v>
      </c>
      <c r="E55" s="169"/>
      <c r="F55" s="38" t="s">
        <v>69</v>
      </c>
      <c r="G55" s="77">
        <f>SUM(G59)</f>
        <v>10000</v>
      </c>
      <c r="H55" s="77"/>
      <c r="I55" s="39">
        <f aca="true" t="shared" si="7" ref="I55:T55">SUM(I59)</f>
        <v>10000</v>
      </c>
      <c r="J55" s="39">
        <f t="shared" si="7"/>
        <v>10000</v>
      </c>
      <c r="K55" s="39">
        <f t="shared" si="7"/>
        <v>0</v>
      </c>
      <c r="L55" s="39">
        <f t="shared" si="7"/>
        <v>10000</v>
      </c>
      <c r="M55" s="39">
        <f t="shared" si="7"/>
        <v>0</v>
      </c>
      <c r="N55" s="39">
        <f t="shared" si="7"/>
        <v>0</v>
      </c>
      <c r="O55" s="39">
        <f t="shared" si="7"/>
        <v>0</v>
      </c>
      <c r="P55" s="39">
        <f t="shared" si="7"/>
        <v>0</v>
      </c>
      <c r="Q55" s="39">
        <f t="shared" si="7"/>
        <v>0</v>
      </c>
      <c r="R55" s="39">
        <f t="shared" si="7"/>
        <v>0</v>
      </c>
      <c r="S55" s="39">
        <f t="shared" si="7"/>
        <v>0</v>
      </c>
      <c r="T55" s="205">
        <f t="shared" si="7"/>
        <v>0</v>
      </c>
      <c r="U55" s="206"/>
      <c r="V55" s="40">
        <f>SUM(V59)</f>
        <v>0</v>
      </c>
    </row>
    <row r="56" spans="1:22" s="34" customFormat="1" ht="21" customHeight="1">
      <c r="A56" s="73"/>
      <c r="B56" s="74"/>
      <c r="C56" s="166"/>
      <c r="D56" s="170"/>
      <c r="E56" s="171"/>
      <c r="F56" s="35" t="s">
        <v>70</v>
      </c>
      <c r="G56" s="77">
        <f>SUM(G60)</f>
        <v>10000</v>
      </c>
      <c r="H56" s="77"/>
      <c r="I56" s="39">
        <f aca="true" t="shared" si="8" ref="I56:O58">SUM(I60)</f>
        <v>10000</v>
      </c>
      <c r="J56" s="39">
        <f t="shared" si="8"/>
        <v>10000</v>
      </c>
      <c r="K56" s="39">
        <f t="shared" si="8"/>
        <v>0</v>
      </c>
      <c r="L56" s="39">
        <f t="shared" si="8"/>
        <v>10000</v>
      </c>
      <c r="M56" s="39">
        <f t="shared" si="8"/>
        <v>0</v>
      </c>
      <c r="N56" s="39">
        <f t="shared" si="8"/>
        <v>0</v>
      </c>
      <c r="O56" s="39">
        <f t="shared" si="8"/>
        <v>0</v>
      </c>
      <c r="P56" s="39">
        <f aca="true" t="shared" si="9" ref="P56:T57">SUM(P60)</f>
        <v>0</v>
      </c>
      <c r="Q56" s="39">
        <f t="shared" si="9"/>
        <v>0</v>
      </c>
      <c r="R56" s="39">
        <f t="shared" si="9"/>
        <v>0</v>
      </c>
      <c r="S56" s="39">
        <f t="shared" si="9"/>
        <v>0</v>
      </c>
      <c r="T56" s="205">
        <f t="shared" si="9"/>
        <v>0</v>
      </c>
      <c r="U56" s="206"/>
      <c r="V56" s="40">
        <f>SUM(V60)</f>
        <v>0</v>
      </c>
    </row>
    <row r="57" spans="1:22" s="34" customFormat="1" ht="21" customHeight="1">
      <c r="A57" s="73"/>
      <c r="B57" s="74"/>
      <c r="C57" s="166"/>
      <c r="D57" s="170"/>
      <c r="E57" s="171"/>
      <c r="F57" s="38" t="s">
        <v>71</v>
      </c>
      <c r="G57" s="77">
        <f>I57+R57</f>
        <v>9369.18</v>
      </c>
      <c r="H57" s="77"/>
      <c r="I57" s="39">
        <f t="shared" si="8"/>
        <v>9369.18</v>
      </c>
      <c r="J57" s="39">
        <f t="shared" si="8"/>
        <v>9369.18</v>
      </c>
      <c r="K57" s="39">
        <f t="shared" si="8"/>
        <v>0</v>
      </c>
      <c r="L57" s="39">
        <f t="shared" si="8"/>
        <v>9369.18</v>
      </c>
      <c r="M57" s="39">
        <f t="shared" si="8"/>
        <v>0</v>
      </c>
      <c r="N57" s="39">
        <f t="shared" si="8"/>
        <v>0</v>
      </c>
      <c r="O57" s="39">
        <f t="shared" si="8"/>
        <v>0</v>
      </c>
      <c r="P57" s="39">
        <f t="shared" si="9"/>
        <v>0</v>
      </c>
      <c r="Q57" s="39">
        <f t="shared" si="9"/>
        <v>0</v>
      </c>
      <c r="R57" s="39">
        <f t="shared" si="9"/>
        <v>0</v>
      </c>
      <c r="S57" s="39">
        <f t="shared" si="9"/>
        <v>0</v>
      </c>
      <c r="T57" s="205">
        <f t="shared" si="9"/>
        <v>0</v>
      </c>
      <c r="U57" s="206"/>
      <c r="V57" s="40">
        <f>SUM(V61)</f>
        <v>0</v>
      </c>
    </row>
    <row r="58" spans="1:22" s="34" customFormat="1" ht="21" customHeight="1">
      <c r="A58" s="75"/>
      <c r="B58" s="76"/>
      <c r="C58" s="167"/>
      <c r="D58" s="172"/>
      <c r="E58" s="173"/>
      <c r="F58" s="38" t="s">
        <v>34</v>
      </c>
      <c r="G58" s="164">
        <f>I58+R58</f>
        <v>93.6918</v>
      </c>
      <c r="H58" s="164"/>
      <c r="I58" s="41">
        <f t="shared" si="8"/>
        <v>93.6918</v>
      </c>
      <c r="J58" s="41">
        <f t="shared" si="8"/>
        <v>93.6918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207">
        <v>0</v>
      </c>
      <c r="U58" s="208"/>
      <c r="V58" s="42">
        <v>0</v>
      </c>
    </row>
    <row r="59" spans="1:22" ht="21" customHeight="1">
      <c r="A59" s="197"/>
      <c r="B59" s="198"/>
      <c r="C59" s="201" t="s">
        <v>78</v>
      </c>
      <c r="D59" s="203" t="s">
        <v>79</v>
      </c>
      <c r="E59" s="111"/>
      <c r="F59" s="9" t="s">
        <v>69</v>
      </c>
      <c r="G59" s="106">
        <v>10000</v>
      </c>
      <c r="H59" s="106"/>
      <c r="I59" s="6">
        <v>10000</v>
      </c>
      <c r="J59" s="6">
        <v>10000</v>
      </c>
      <c r="K59" s="6">
        <v>0</v>
      </c>
      <c r="L59" s="6">
        <v>10000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174">
        <v>0</v>
      </c>
      <c r="U59" s="175"/>
      <c r="V59" s="11">
        <v>0</v>
      </c>
    </row>
    <row r="60" spans="1:22" ht="21" customHeight="1">
      <c r="A60" s="199"/>
      <c r="B60" s="200"/>
      <c r="C60" s="202"/>
      <c r="D60" s="204"/>
      <c r="E60" s="113"/>
      <c r="F60" s="10" t="s">
        <v>70</v>
      </c>
      <c r="G60" s="106">
        <f>I60+R60</f>
        <v>10000</v>
      </c>
      <c r="H60" s="106"/>
      <c r="I60" s="6">
        <f>J60+M60+N60+O60+P60+Q60</f>
        <v>10000</v>
      </c>
      <c r="J60" s="6">
        <f>SUM(K60:L60)</f>
        <v>10000</v>
      </c>
      <c r="K60" s="6">
        <v>0</v>
      </c>
      <c r="L60" s="6">
        <v>10000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174">
        <v>0</v>
      </c>
      <c r="U60" s="175"/>
      <c r="V60" s="16">
        <v>0</v>
      </c>
    </row>
    <row r="61" spans="1:22" ht="21" customHeight="1">
      <c r="A61" s="199"/>
      <c r="B61" s="200"/>
      <c r="C61" s="202"/>
      <c r="D61" s="204"/>
      <c r="E61" s="113"/>
      <c r="F61" s="9" t="s">
        <v>71</v>
      </c>
      <c r="G61" s="106">
        <f>I61+R61</f>
        <v>9369.18</v>
      </c>
      <c r="H61" s="106"/>
      <c r="I61" s="6">
        <f>J61+M61+N61+O61+P61+Q61</f>
        <v>9369.18</v>
      </c>
      <c r="J61" s="6">
        <f>SUM(K61:L61)</f>
        <v>9369.18</v>
      </c>
      <c r="K61" s="6">
        <v>0</v>
      </c>
      <c r="L61" s="6">
        <v>9369.18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174">
        <v>0</v>
      </c>
      <c r="U61" s="175"/>
      <c r="V61" s="16">
        <v>0</v>
      </c>
    </row>
    <row r="62" spans="1:22" ht="21" customHeight="1">
      <c r="A62" s="199"/>
      <c r="B62" s="200"/>
      <c r="C62" s="202"/>
      <c r="D62" s="204"/>
      <c r="E62" s="113"/>
      <c r="F62" s="9" t="s">
        <v>34</v>
      </c>
      <c r="G62" s="103">
        <f>I62+R62*100</f>
        <v>93.6918</v>
      </c>
      <c r="H62" s="103"/>
      <c r="I62" s="20">
        <f>I61/I60*100</f>
        <v>93.6918</v>
      </c>
      <c r="J62" s="20">
        <f>J61/J60*100</f>
        <v>93.6918</v>
      </c>
      <c r="K62" s="20">
        <v>0</v>
      </c>
      <c r="L62" s="20">
        <f>L61/L60*100</f>
        <v>93.6918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176">
        <v>0</v>
      </c>
      <c r="U62" s="177"/>
      <c r="V62" s="19">
        <v>0</v>
      </c>
    </row>
    <row r="63" spans="1:22" s="34" customFormat="1" ht="21" customHeight="1">
      <c r="A63" s="192" t="s">
        <v>21</v>
      </c>
      <c r="B63" s="192"/>
      <c r="C63" s="193"/>
      <c r="D63" s="194" t="s">
        <v>20</v>
      </c>
      <c r="E63" s="194"/>
      <c r="F63" s="38" t="s">
        <v>69</v>
      </c>
      <c r="G63" s="119">
        <f>SUM(G67+G71+G75)</f>
        <v>3307569</v>
      </c>
      <c r="H63" s="119"/>
      <c r="I63" s="39">
        <f aca="true" t="shared" si="10" ref="I63:R63">SUM(I67+I71+I75)</f>
        <v>3307569</v>
      </c>
      <c r="J63" s="57">
        <f t="shared" si="10"/>
        <v>3298209</v>
      </c>
      <c r="K63" s="57">
        <f t="shared" si="10"/>
        <v>2969989</v>
      </c>
      <c r="L63" s="57">
        <f t="shared" si="10"/>
        <v>328220</v>
      </c>
      <c r="M63" s="57">
        <f t="shared" si="10"/>
        <v>0</v>
      </c>
      <c r="N63" s="57">
        <f t="shared" si="10"/>
        <v>9360</v>
      </c>
      <c r="O63" s="57">
        <f t="shared" si="10"/>
        <v>0</v>
      </c>
      <c r="P63" s="57">
        <f t="shared" si="10"/>
        <v>0</v>
      </c>
      <c r="Q63" s="57">
        <f t="shared" si="10"/>
        <v>0</v>
      </c>
      <c r="R63" s="57">
        <f t="shared" si="10"/>
        <v>0</v>
      </c>
      <c r="S63" s="39">
        <f>SUM(S67+S71)</f>
        <v>0</v>
      </c>
      <c r="T63" s="178">
        <f>SUM(T67+T71)</f>
        <v>0</v>
      </c>
      <c r="U63" s="179"/>
      <c r="V63" s="43">
        <f>SUM(V67+V71)</f>
        <v>0</v>
      </c>
    </row>
    <row r="64" spans="1:22" s="34" customFormat="1" ht="21" customHeight="1">
      <c r="A64" s="192"/>
      <c r="B64" s="192"/>
      <c r="C64" s="193"/>
      <c r="D64" s="194"/>
      <c r="E64" s="194"/>
      <c r="F64" s="35" t="s">
        <v>70</v>
      </c>
      <c r="G64" s="119">
        <f>SUM(G68+G72+G76)</f>
        <v>3772418</v>
      </c>
      <c r="H64" s="119"/>
      <c r="I64" s="39">
        <f>SUM(I68+I72+I76)</f>
        <v>3745318</v>
      </c>
      <c r="J64" s="57">
        <f>SUM(J68+J72+J76)</f>
        <v>3569638.29</v>
      </c>
      <c r="K64" s="57">
        <f aca="true" t="shared" si="11" ref="K64:R64">SUM(K68+K72+K76)</f>
        <v>3064155</v>
      </c>
      <c r="L64" s="57">
        <f t="shared" si="11"/>
        <v>505483.29</v>
      </c>
      <c r="M64" s="57">
        <f t="shared" si="11"/>
        <v>0</v>
      </c>
      <c r="N64" s="57">
        <f t="shared" si="11"/>
        <v>175679.71</v>
      </c>
      <c r="O64" s="57">
        <f t="shared" si="11"/>
        <v>0</v>
      </c>
      <c r="P64" s="57">
        <f t="shared" si="11"/>
        <v>0</v>
      </c>
      <c r="Q64" s="57">
        <f t="shared" si="11"/>
        <v>0</v>
      </c>
      <c r="R64" s="57">
        <f t="shared" si="11"/>
        <v>27100</v>
      </c>
      <c r="S64" s="39">
        <f>SUM(S68+S72)</f>
        <v>27100</v>
      </c>
      <c r="T64" s="178">
        <f>SUM(T68+T72)</f>
        <v>0</v>
      </c>
      <c r="U64" s="179"/>
      <c r="V64" s="43">
        <f>SUM(V68+V72)</f>
        <v>0</v>
      </c>
    </row>
    <row r="65" spans="1:22" s="34" customFormat="1" ht="21" customHeight="1">
      <c r="A65" s="192"/>
      <c r="B65" s="192"/>
      <c r="C65" s="193"/>
      <c r="D65" s="194"/>
      <c r="E65" s="194"/>
      <c r="F65" s="38" t="s">
        <v>71</v>
      </c>
      <c r="G65" s="119">
        <f>I65+R65</f>
        <v>3772416.0700000003</v>
      </c>
      <c r="H65" s="119"/>
      <c r="I65" s="39">
        <f>SUM(I69+I73+I77)</f>
        <v>3745316.0700000003</v>
      </c>
      <c r="J65" s="57">
        <f>SUM(J69+J73+J77)</f>
        <v>3569636.3600000003</v>
      </c>
      <c r="K65" s="57">
        <f aca="true" t="shared" si="12" ref="K65:R65">SUM(K69+K73+K77)</f>
        <v>3064154.96</v>
      </c>
      <c r="L65" s="57">
        <f t="shared" si="12"/>
        <v>505481.39999999997</v>
      </c>
      <c r="M65" s="57">
        <f t="shared" si="12"/>
        <v>0</v>
      </c>
      <c r="N65" s="57">
        <f t="shared" si="12"/>
        <v>175679.71</v>
      </c>
      <c r="O65" s="57">
        <f t="shared" si="12"/>
        <v>0</v>
      </c>
      <c r="P65" s="57">
        <f t="shared" si="12"/>
        <v>0</v>
      </c>
      <c r="Q65" s="57">
        <f t="shared" si="12"/>
        <v>0</v>
      </c>
      <c r="R65" s="57">
        <f t="shared" si="12"/>
        <v>27100</v>
      </c>
      <c r="S65" s="39">
        <f>SUM(S69+S73)</f>
        <v>27100</v>
      </c>
      <c r="T65" s="178">
        <f>SUM(T69+T73)</f>
        <v>0</v>
      </c>
      <c r="U65" s="179"/>
      <c r="V65" s="43">
        <f>SUM(V69+V73)</f>
        <v>0</v>
      </c>
    </row>
    <row r="66" spans="1:22" s="34" customFormat="1" ht="21" customHeight="1">
      <c r="A66" s="192"/>
      <c r="B66" s="192"/>
      <c r="C66" s="193"/>
      <c r="D66" s="194"/>
      <c r="E66" s="194"/>
      <c r="F66" s="38" t="s">
        <v>34</v>
      </c>
      <c r="G66" s="116">
        <f>G65/G64*100</f>
        <v>99.99994883917954</v>
      </c>
      <c r="H66" s="116"/>
      <c r="I66" s="41">
        <f>I65/I64*100</f>
        <v>99.99994846899516</v>
      </c>
      <c r="J66" s="41">
        <f>J65/J64*100</f>
        <v>99.99994593289732</v>
      </c>
      <c r="K66" s="41">
        <f>K65/K64*100</f>
        <v>99.999998694583</v>
      </c>
      <c r="L66" s="41">
        <f>L65/L64*100</f>
        <v>99.99962610039988</v>
      </c>
      <c r="M66" s="41">
        <v>0</v>
      </c>
      <c r="N66" s="41">
        <f>N65/N64*100</f>
        <v>100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195">
        <v>0</v>
      </c>
      <c r="U66" s="196"/>
      <c r="V66" s="44">
        <v>0</v>
      </c>
    </row>
    <row r="67" spans="1:22" ht="21" customHeight="1">
      <c r="A67" s="182"/>
      <c r="B67" s="183"/>
      <c r="C67" s="186" t="s">
        <v>22</v>
      </c>
      <c r="D67" s="188" t="s">
        <v>80</v>
      </c>
      <c r="E67" s="189"/>
      <c r="F67" s="9" t="s">
        <v>69</v>
      </c>
      <c r="G67" s="123">
        <v>3307069</v>
      </c>
      <c r="H67" s="123"/>
      <c r="I67" s="6">
        <v>3307069</v>
      </c>
      <c r="J67" s="6">
        <v>3297709</v>
      </c>
      <c r="K67" s="6">
        <v>2969989</v>
      </c>
      <c r="L67" s="6">
        <v>327720</v>
      </c>
      <c r="M67" s="6">
        <v>0</v>
      </c>
      <c r="N67" s="6">
        <v>9360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180">
        <v>0</v>
      </c>
      <c r="U67" s="181"/>
      <c r="V67" s="13">
        <v>0</v>
      </c>
    </row>
    <row r="68" spans="1:22" ht="21" customHeight="1">
      <c r="A68" s="182"/>
      <c r="B68" s="183"/>
      <c r="C68" s="186"/>
      <c r="D68" s="188"/>
      <c r="E68" s="189"/>
      <c r="F68" s="10" t="s">
        <v>70</v>
      </c>
      <c r="G68" s="123">
        <f>I68+R68</f>
        <v>3722327</v>
      </c>
      <c r="H68" s="123"/>
      <c r="I68" s="6">
        <f>J68+M68+N68+O68+P68+Q68</f>
        <v>3695227</v>
      </c>
      <c r="J68" s="6">
        <f>SUM(K68:L68)</f>
        <v>3519547.29</v>
      </c>
      <c r="K68" s="6">
        <v>3064155</v>
      </c>
      <c r="L68" s="6">
        <v>455392.29</v>
      </c>
      <c r="M68" s="6">
        <v>0</v>
      </c>
      <c r="N68" s="6">
        <v>175679.71</v>
      </c>
      <c r="O68" s="6">
        <v>0</v>
      </c>
      <c r="P68" s="6">
        <v>0</v>
      </c>
      <c r="Q68" s="6">
        <v>0</v>
      </c>
      <c r="R68" s="6">
        <f>S68</f>
        <v>27100</v>
      </c>
      <c r="S68" s="6">
        <v>27100</v>
      </c>
      <c r="T68" s="174">
        <v>0</v>
      </c>
      <c r="U68" s="175"/>
      <c r="V68" s="15">
        <v>0</v>
      </c>
    </row>
    <row r="69" spans="1:22" ht="21" customHeight="1">
      <c r="A69" s="182"/>
      <c r="B69" s="183"/>
      <c r="C69" s="186"/>
      <c r="D69" s="188"/>
      <c r="E69" s="189"/>
      <c r="F69" s="9" t="s">
        <v>71</v>
      </c>
      <c r="G69" s="123">
        <f>I69+R69</f>
        <v>3722325.08</v>
      </c>
      <c r="H69" s="123"/>
      <c r="I69" s="6">
        <f>J69+M69+N69+O69+P69+Q69</f>
        <v>3695225.08</v>
      </c>
      <c r="J69" s="6">
        <f>SUM(K69:L69)</f>
        <v>3519545.37</v>
      </c>
      <c r="K69" s="6">
        <v>3064154.96</v>
      </c>
      <c r="L69" s="6">
        <v>455390.41</v>
      </c>
      <c r="M69" s="6">
        <v>0</v>
      </c>
      <c r="N69" s="6">
        <v>175679.71</v>
      </c>
      <c r="O69" s="6">
        <v>0</v>
      </c>
      <c r="P69" s="6">
        <v>0</v>
      </c>
      <c r="Q69" s="6">
        <v>0</v>
      </c>
      <c r="R69" s="6">
        <f>S69</f>
        <v>27100</v>
      </c>
      <c r="S69" s="6">
        <v>27100</v>
      </c>
      <c r="T69" s="174">
        <v>0</v>
      </c>
      <c r="U69" s="175"/>
      <c r="V69" s="11">
        <v>0</v>
      </c>
    </row>
    <row r="70" spans="1:22" ht="21" customHeight="1">
      <c r="A70" s="184"/>
      <c r="B70" s="185"/>
      <c r="C70" s="187"/>
      <c r="D70" s="190"/>
      <c r="E70" s="191"/>
      <c r="F70" s="9" t="s">
        <v>34</v>
      </c>
      <c r="G70" s="122">
        <v>100</v>
      </c>
      <c r="H70" s="122"/>
      <c r="I70" s="20">
        <f>I69/I68*100</f>
        <v>99.9999480410811</v>
      </c>
      <c r="J70" s="20">
        <f>J69/J68*100</f>
        <v>99.99994544752941</v>
      </c>
      <c r="K70" s="20">
        <f>K69/K68*100</f>
        <v>99.999998694583</v>
      </c>
      <c r="L70" s="20">
        <f>L69/L68*100</f>
        <v>99.99958716911962</v>
      </c>
      <c r="M70" s="20">
        <v>0</v>
      </c>
      <c r="N70" s="20">
        <f>N69/N68*100</f>
        <v>100</v>
      </c>
      <c r="O70" s="20">
        <v>0</v>
      </c>
      <c r="P70" s="20">
        <v>0</v>
      </c>
      <c r="Q70" s="20">
        <v>0</v>
      </c>
      <c r="R70" s="20">
        <f>R69/R68*100</f>
        <v>100</v>
      </c>
      <c r="S70" s="20">
        <f>S69/S68*100</f>
        <v>100</v>
      </c>
      <c r="T70" s="176">
        <v>0</v>
      </c>
      <c r="U70" s="177"/>
      <c r="V70" s="19">
        <v>0</v>
      </c>
    </row>
    <row r="71" spans="1:22" ht="18" customHeight="1">
      <c r="A71" s="78"/>
      <c r="B71" s="79"/>
      <c r="C71" s="107" t="s">
        <v>24</v>
      </c>
      <c r="D71" s="110" t="s">
        <v>23</v>
      </c>
      <c r="E71" s="111"/>
      <c r="F71" s="9" t="s">
        <v>69</v>
      </c>
      <c r="G71" s="106">
        <v>500</v>
      </c>
      <c r="H71" s="106"/>
      <c r="I71" s="6">
        <v>500</v>
      </c>
      <c r="J71" s="6">
        <v>500</v>
      </c>
      <c r="K71" s="6">
        <v>0</v>
      </c>
      <c r="L71" s="6">
        <v>500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174">
        <v>0</v>
      </c>
      <c r="U71" s="175"/>
      <c r="V71" s="11">
        <v>0</v>
      </c>
    </row>
    <row r="72" spans="1:22" ht="23.25" customHeight="1">
      <c r="A72" s="80"/>
      <c r="B72" s="81"/>
      <c r="C72" s="108"/>
      <c r="D72" s="112"/>
      <c r="E72" s="113"/>
      <c r="F72" s="10" t="s">
        <v>70</v>
      </c>
      <c r="G72" s="106">
        <f>I72+R72</f>
        <v>500</v>
      </c>
      <c r="H72" s="106"/>
      <c r="I72" s="6">
        <f>J72+M72+N72+O72+P72+Q72</f>
        <v>500</v>
      </c>
      <c r="J72" s="6">
        <f>SUM(K72:L72)</f>
        <v>500</v>
      </c>
      <c r="K72" s="6">
        <v>0</v>
      </c>
      <c r="L72" s="6">
        <v>500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174">
        <v>0</v>
      </c>
      <c r="U72" s="175"/>
      <c r="V72" s="11">
        <v>0</v>
      </c>
    </row>
    <row r="73" spans="1:22" ht="18" customHeight="1">
      <c r="A73" s="80"/>
      <c r="B73" s="81"/>
      <c r="C73" s="108"/>
      <c r="D73" s="112"/>
      <c r="E73" s="113"/>
      <c r="F73" s="9" t="s">
        <v>71</v>
      </c>
      <c r="G73" s="106">
        <f>I73+R73</f>
        <v>500</v>
      </c>
      <c r="H73" s="106"/>
      <c r="I73" s="6">
        <f>J73+M73+N73+O73+P73+Q73</f>
        <v>500</v>
      </c>
      <c r="J73" s="6">
        <f>SUM(K73:L73)</f>
        <v>500</v>
      </c>
      <c r="K73" s="6">
        <v>0</v>
      </c>
      <c r="L73" s="6">
        <v>500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174">
        <v>0</v>
      </c>
      <c r="U73" s="175"/>
      <c r="V73" s="11">
        <v>0</v>
      </c>
    </row>
    <row r="74" spans="1:22" ht="18.75" customHeight="1">
      <c r="A74" s="82"/>
      <c r="B74" s="83"/>
      <c r="C74" s="109"/>
      <c r="D74" s="114"/>
      <c r="E74" s="115"/>
      <c r="F74" s="9" t="s">
        <v>34</v>
      </c>
      <c r="G74" s="103">
        <f>I74+R74*100</f>
        <v>100</v>
      </c>
      <c r="H74" s="103"/>
      <c r="I74" s="20">
        <f>I73/I72*100</f>
        <v>100</v>
      </c>
      <c r="J74" s="20">
        <f>J73/J72*100</f>
        <v>100</v>
      </c>
      <c r="K74" s="20">
        <v>0</v>
      </c>
      <c r="L74" s="20">
        <f>L73/L72*100</f>
        <v>100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176">
        <v>0</v>
      </c>
      <c r="U74" s="177"/>
      <c r="V74" s="19">
        <v>0</v>
      </c>
    </row>
    <row r="75" spans="1:22" ht="18" customHeight="1">
      <c r="A75" s="78"/>
      <c r="B75" s="79"/>
      <c r="C75" s="107">
        <v>75478</v>
      </c>
      <c r="D75" s="110" t="s">
        <v>23</v>
      </c>
      <c r="E75" s="111"/>
      <c r="F75" s="9" t="s">
        <v>69</v>
      </c>
      <c r="G75" s="106">
        <v>0</v>
      </c>
      <c r="H75" s="10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174">
        <v>0</v>
      </c>
      <c r="U75" s="175"/>
      <c r="V75" s="11">
        <v>0</v>
      </c>
    </row>
    <row r="76" spans="1:22" ht="23.25" customHeight="1">
      <c r="A76" s="80"/>
      <c r="B76" s="81"/>
      <c r="C76" s="108"/>
      <c r="D76" s="112"/>
      <c r="E76" s="113"/>
      <c r="F76" s="10" t="s">
        <v>70</v>
      </c>
      <c r="G76" s="106">
        <f>I76+R76</f>
        <v>49591</v>
      </c>
      <c r="H76" s="106"/>
      <c r="I76" s="6">
        <f>J76+M76+N76+O76+P76+Q76</f>
        <v>49591</v>
      </c>
      <c r="J76" s="6">
        <f>SUM(K76:L76)</f>
        <v>49591</v>
      </c>
      <c r="K76" s="6">
        <v>0</v>
      </c>
      <c r="L76" s="6">
        <v>49591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174">
        <v>0</v>
      </c>
      <c r="U76" s="175"/>
      <c r="V76" s="11">
        <v>0</v>
      </c>
    </row>
    <row r="77" spans="1:22" ht="18" customHeight="1">
      <c r="A77" s="80"/>
      <c r="B77" s="81"/>
      <c r="C77" s="108"/>
      <c r="D77" s="112"/>
      <c r="E77" s="113"/>
      <c r="F77" s="9" t="s">
        <v>71</v>
      </c>
      <c r="G77" s="106">
        <f>I77+R77</f>
        <v>49590.99</v>
      </c>
      <c r="H77" s="106"/>
      <c r="I77" s="6">
        <f>J77+M77+N77+O77+P77+Q77</f>
        <v>49590.99</v>
      </c>
      <c r="J77" s="6">
        <f>SUM(K77:L77)</f>
        <v>49590.99</v>
      </c>
      <c r="K77" s="6">
        <v>0</v>
      </c>
      <c r="L77" s="6">
        <v>49590.99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174">
        <v>0</v>
      </c>
      <c r="U77" s="175"/>
      <c r="V77" s="11">
        <v>0</v>
      </c>
    </row>
    <row r="78" spans="1:22" ht="18.75" customHeight="1">
      <c r="A78" s="82"/>
      <c r="B78" s="83"/>
      <c r="C78" s="109"/>
      <c r="D78" s="114"/>
      <c r="E78" s="115"/>
      <c r="F78" s="9" t="s">
        <v>34</v>
      </c>
      <c r="G78" s="103">
        <f>I78+R78*100</f>
        <v>99.99997983505071</v>
      </c>
      <c r="H78" s="103"/>
      <c r="I78" s="20">
        <f>I77/I76*100</f>
        <v>99.99997983505071</v>
      </c>
      <c r="J78" s="20">
        <f>J77/J76*100</f>
        <v>99.99997983505071</v>
      </c>
      <c r="K78" s="20">
        <v>0</v>
      </c>
      <c r="L78" s="20">
        <f>L77/L76*100</f>
        <v>99.99997983505071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176">
        <v>0</v>
      </c>
      <c r="U78" s="177"/>
      <c r="V78" s="19">
        <v>0</v>
      </c>
    </row>
    <row r="79" spans="1:22" s="34" customFormat="1" ht="21" customHeight="1">
      <c r="A79" s="71" t="s">
        <v>26</v>
      </c>
      <c r="B79" s="72"/>
      <c r="C79" s="165"/>
      <c r="D79" s="168" t="s">
        <v>25</v>
      </c>
      <c r="E79" s="169"/>
      <c r="F79" s="38" t="s">
        <v>69</v>
      </c>
      <c r="G79" s="77">
        <f>SUM(G83)</f>
        <v>2752600</v>
      </c>
      <c r="H79" s="77"/>
      <c r="I79" s="39">
        <f>SUM(I83)</f>
        <v>2752600</v>
      </c>
      <c r="J79" s="39">
        <f aca="true" t="shared" si="13" ref="J79:V79">SUM(J83)</f>
        <v>2752600</v>
      </c>
      <c r="K79" s="39">
        <f t="shared" si="13"/>
        <v>2752600</v>
      </c>
      <c r="L79" s="39">
        <f t="shared" si="13"/>
        <v>0</v>
      </c>
      <c r="M79" s="39">
        <f t="shared" si="13"/>
        <v>0</v>
      </c>
      <c r="N79" s="39">
        <f t="shared" si="13"/>
        <v>0</v>
      </c>
      <c r="O79" s="39">
        <f t="shared" si="13"/>
        <v>0</v>
      </c>
      <c r="P79" s="39">
        <f t="shared" si="13"/>
        <v>0</v>
      </c>
      <c r="Q79" s="39">
        <f t="shared" si="13"/>
        <v>0</v>
      </c>
      <c r="R79" s="39">
        <f t="shared" si="13"/>
        <v>0</v>
      </c>
      <c r="S79" s="39">
        <f t="shared" si="13"/>
        <v>0</v>
      </c>
      <c r="T79" s="69">
        <f t="shared" si="13"/>
        <v>0</v>
      </c>
      <c r="U79" s="70"/>
      <c r="V79" s="45">
        <f t="shared" si="13"/>
        <v>0</v>
      </c>
    </row>
    <row r="80" spans="1:22" s="34" customFormat="1" ht="21" customHeight="1">
      <c r="A80" s="73"/>
      <c r="B80" s="74"/>
      <c r="C80" s="166"/>
      <c r="D80" s="170"/>
      <c r="E80" s="171"/>
      <c r="F80" s="35" t="s">
        <v>70</v>
      </c>
      <c r="G80" s="77">
        <f>SUM(G84)</f>
        <v>2407105</v>
      </c>
      <c r="H80" s="77"/>
      <c r="I80" s="39">
        <f aca="true" t="shared" si="14" ref="I80:T81">SUM(I84)</f>
        <v>2407105</v>
      </c>
      <c r="J80" s="39">
        <f t="shared" si="14"/>
        <v>2407105</v>
      </c>
      <c r="K80" s="39">
        <f t="shared" si="14"/>
        <v>2407105</v>
      </c>
      <c r="L80" s="39">
        <f t="shared" si="14"/>
        <v>0</v>
      </c>
      <c r="M80" s="39">
        <f t="shared" si="14"/>
        <v>0</v>
      </c>
      <c r="N80" s="39">
        <f t="shared" si="14"/>
        <v>0</v>
      </c>
      <c r="O80" s="39">
        <f t="shared" si="14"/>
        <v>0</v>
      </c>
      <c r="P80" s="39">
        <f t="shared" si="14"/>
        <v>0</v>
      </c>
      <c r="Q80" s="39">
        <f t="shared" si="14"/>
        <v>0</v>
      </c>
      <c r="R80" s="39">
        <f t="shared" si="14"/>
        <v>0</v>
      </c>
      <c r="S80" s="39">
        <f t="shared" si="14"/>
        <v>0</v>
      </c>
      <c r="T80" s="69">
        <f t="shared" si="14"/>
        <v>0</v>
      </c>
      <c r="U80" s="70"/>
      <c r="V80" s="46">
        <f>SUM(V84)</f>
        <v>0</v>
      </c>
    </row>
    <row r="81" spans="1:22" s="34" customFormat="1" ht="21" customHeight="1">
      <c r="A81" s="73"/>
      <c r="B81" s="74"/>
      <c r="C81" s="166"/>
      <c r="D81" s="170"/>
      <c r="E81" s="171"/>
      <c r="F81" s="38" t="s">
        <v>71</v>
      </c>
      <c r="G81" s="77">
        <f>I81+R81</f>
        <v>2406636.2</v>
      </c>
      <c r="H81" s="77"/>
      <c r="I81" s="39">
        <f t="shared" si="14"/>
        <v>2406636.2</v>
      </c>
      <c r="J81" s="39">
        <f t="shared" si="14"/>
        <v>2406636.2</v>
      </c>
      <c r="K81" s="39">
        <f t="shared" si="14"/>
        <v>2406636.2</v>
      </c>
      <c r="L81" s="39">
        <f t="shared" si="14"/>
        <v>0</v>
      </c>
      <c r="M81" s="39">
        <f t="shared" si="14"/>
        <v>0</v>
      </c>
      <c r="N81" s="39">
        <f t="shared" si="14"/>
        <v>0</v>
      </c>
      <c r="O81" s="39">
        <f t="shared" si="14"/>
        <v>0</v>
      </c>
      <c r="P81" s="39">
        <f t="shared" si="14"/>
        <v>0</v>
      </c>
      <c r="Q81" s="39">
        <f t="shared" si="14"/>
        <v>0</v>
      </c>
      <c r="R81" s="39">
        <f t="shared" si="14"/>
        <v>0</v>
      </c>
      <c r="S81" s="39">
        <f t="shared" si="14"/>
        <v>0</v>
      </c>
      <c r="T81" s="69">
        <f t="shared" si="14"/>
        <v>0</v>
      </c>
      <c r="U81" s="70"/>
      <c r="V81" s="46">
        <f>SUM(V85)</f>
        <v>0</v>
      </c>
    </row>
    <row r="82" spans="1:22" s="34" customFormat="1" ht="21" customHeight="1">
      <c r="A82" s="75"/>
      <c r="B82" s="76"/>
      <c r="C82" s="167"/>
      <c r="D82" s="172"/>
      <c r="E82" s="173"/>
      <c r="F82" s="38" t="s">
        <v>34</v>
      </c>
      <c r="G82" s="164">
        <f>G81/G80*100</f>
        <v>99.9805243227861</v>
      </c>
      <c r="H82" s="164"/>
      <c r="I82" s="41">
        <f>I81/I80*100</f>
        <v>99.9805243227861</v>
      </c>
      <c r="J82" s="41">
        <f>J81/J80*100</f>
        <v>99.9805243227861</v>
      </c>
      <c r="K82" s="41">
        <f>K81/K80*100</f>
        <v>99.9805243227861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99">
        <v>0</v>
      </c>
      <c r="U82" s="100"/>
      <c r="V82" s="47">
        <v>0</v>
      </c>
    </row>
    <row r="83" spans="1:22" ht="24" customHeight="1">
      <c r="A83" s="78"/>
      <c r="B83" s="79"/>
      <c r="C83" s="107" t="s">
        <v>27</v>
      </c>
      <c r="D83" s="155" t="s">
        <v>81</v>
      </c>
      <c r="E83" s="156"/>
      <c r="F83" s="9" t="s">
        <v>69</v>
      </c>
      <c r="G83" s="161">
        <v>2752600</v>
      </c>
      <c r="H83" s="143"/>
      <c r="I83" s="6">
        <v>2752600</v>
      </c>
      <c r="J83" s="6">
        <v>2752600</v>
      </c>
      <c r="K83" s="6">
        <v>2752600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142">
        <v>0</v>
      </c>
      <c r="U83" s="143"/>
      <c r="V83" s="17">
        <v>0</v>
      </c>
    </row>
    <row r="84" spans="1:22" ht="20.25" customHeight="1">
      <c r="A84" s="80"/>
      <c r="B84" s="81"/>
      <c r="C84" s="108"/>
      <c r="D84" s="157"/>
      <c r="E84" s="158"/>
      <c r="F84" s="10" t="s">
        <v>70</v>
      </c>
      <c r="G84" s="106">
        <f>I84+R84</f>
        <v>2407105</v>
      </c>
      <c r="H84" s="106"/>
      <c r="I84" s="6">
        <f>J84+M84+N84+O84+P84+Q84</f>
        <v>2407105</v>
      </c>
      <c r="J84" s="6">
        <f>SUM(K84:L84)</f>
        <v>2407105</v>
      </c>
      <c r="K84" s="6">
        <v>2407105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142">
        <v>0</v>
      </c>
      <c r="U84" s="143"/>
      <c r="V84" s="17">
        <v>0</v>
      </c>
    </row>
    <row r="85" spans="1:22" ht="21" customHeight="1">
      <c r="A85" s="80"/>
      <c r="B85" s="81"/>
      <c r="C85" s="108"/>
      <c r="D85" s="157"/>
      <c r="E85" s="158"/>
      <c r="F85" s="9" t="s">
        <v>71</v>
      </c>
      <c r="G85" s="106">
        <f>I85+R85</f>
        <v>2406636.2</v>
      </c>
      <c r="H85" s="106"/>
      <c r="I85" s="6">
        <f>J85+M85+N85+O85+P85+Q85</f>
        <v>2406636.2</v>
      </c>
      <c r="J85" s="6">
        <f>SUM(K85:L85)</f>
        <v>2406636.2</v>
      </c>
      <c r="K85" s="6">
        <v>2406636.2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142">
        <v>0</v>
      </c>
      <c r="U85" s="143"/>
      <c r="V85" s="17">
        <v>0</v>
      </c>
    </row>
    <row r="86" spans="1:22" ht="18.75" customHeight="1">
      <c r="A86" s="82"/>
      <c r="B86" s="83"/>
      <c r="C86" s="109"/>
      <c r="D86" s="159"/>
      <c r="E86" s="160"/>
      <c r="F86" s="9" t="s">
        <v>34</v>
      </c>
      <c r="G86" s="103">
        <f>I86+R86*100</f>
        <v>99.9805243227861</v>
      </c>
      <c r="H86" s="103"/>
      <c r="I86" s="20">
        <f>I85/I84*100</f>
        <v>99.9805243227861</v>
      </c>
      <c r="J86" s="20">
        <f>J85/J84*100</f>
        <v>99.9805243227861</v>
      </c>
      <c r="K86" s="20">
        <f>K85/K84*100</f>
        <v>99.9805243227861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162">
        <v>0</v>
      </c>
      <c r="U86" s="163"/>
      <c r="V86" s="23">
        <v>0</v>
      </c>
    </row>
    <row r="87" spans="1:22" s="34" customFormat="1" ht="21" customHeight="1">
      <c r="A87" s="144" t="s">
        <v>29</v>
      </c>
      <c r="B87" s="145"/>
      <c r="C87" s="148"/>
      <c r="D87" s="149" t="s">
        <v>28</v>
      </c>
      <c r="E87" s="150"/>
      <c r="F87" s="38" t="s">
        <v>69</v>
      </c>
      <c r="G87" s="119">
        <f>SUM(G91+G95)</f>
        <v>772700</v>
      </c>
      <c r="H87" s="119"/>
      <c r="I87" s="39">
        <f>SUM(I91+I95)</f>
        <v>772700</v>
      </c>
      <c r="J87" s="39">
        <f aca="true" t="shared" si="15" ref="J87:S87">SUM(J91+J95)</f>
        <v>772400</v>
      </c>
      <c r="K87" s="39">
        <f t="shared" si="15"/>
        <v>631427</v>
      </c>
      <c r="L87" s="39">
        <f t="shared" si="15"/>
        <v>140973</v>
      </c>
      <c r="M87" s="39">
        <f t="shared" si="15"/>
        <v>0</v>
      </c>
      <c r="N87" s="39">
        <f t="shared" si="15"/>
        <v>300</v>
      </c>
      <c r="O87" s="39">
        <f t="shared" si="15"/>
        <v>0</v>
      </c>
      <c r="P87" s="39">
        <f t="shared" si="15"/>
        <v>0</v>
      </c>
      <c r="Q87" s="39">
        <f t="shared" si="15"/>
        <v>0</v>
      </c>
      <c r="R87" s="39">
        <f t="shared" si="15"/>
        <v>0</v>
      </c>
      <c r="S87" s="39">
        <f t="shared" si="15"/>
        <v>0</v>
      </c>
      <c r="T87" s="137">
        <f>SUM(T91+T95)</f>
        <v>0</v>
      </c>
      <c r="U87" s="138"/>
      <c r="V87" s="33">
        <f>SUM(V91+V95)</f>
        <v>0</v>
      </c>
    </row>
    <row r="88" spans="1:22" s="34" customFormat="1" ht="21" customHeight="1">
      <c r="A88" s="146"/>
      <c r="B88" s="147"/>
      <c r="C88" s="128"/>
      <c r="D88" s="151"/>
      <c r="E88" s="152"/>
      <c r="F88" s="35" t="s">
        <v>70</v>
      </c>
      <c r="G88" s="119">
        <f>SUM(G92+G96)</f>
        <v>852273</v>
      </c>
      <c r="H88" s="119"/>
      <c r="I88" s="39">
        <f aca="true" t="shared" si="16" ref="I88:T89">SUM(I92+I96)</f>
        <v>852273</v>
      </c>
      <c r="J88" s="39">
        <f t="shared" si="16"/>
        <v>851973</v>
      </c>
      <c r="K88" s="39">
        <f t="shared" si="16"/>
        <v>641785.7</v>
      </c>
      <c r="L88" s="39">
        <f t="shared" si="16"/>
        <v>210187.3</v>
      </c>
      <c r="M88" s="39">
        <f t="shared" si="16"/>
        <v>0</v>
      </c>
      <c r="N88" s="39">
        <f t="shared" si="16"/>
        <v>300</v>
      </c>
      <c r="O88" s="39">
        <f t="shared" si="16"/>
        <v>0</v>
      </c>
      <c r="P88" s="39">
        <f t="shared" si="16"/>
        <v>0</v>
      </c>
      <c r="Q88" s="39">
        <f t="shared" si="16"/>
        <v>0</v>
      </c>
      <c r="R88" s="39">
        <f t="shared" si="16"/>
        <v>0</v>
      </c>
      <c r="S88" s="39">
        <f t="shared" si="16"/>
        <v>0</v>
      </c>
      <c r="T88" s="137">
        <f t="shared" si="16"/>
        <v>0</v>
      </c>
      <c r="U88" s="138"/>
      <c r="V88" s="37">
        <f>SUM(V92+V96)</f>
        <v>0</v>
      </c>
    </row>
    <row r="89" spans="1:22" s="34" customFormat="1" ht="21" customHeight="1">
      <c r="A89" s="146"/>
      <c r="B89" s="147"/>
      <c r="C89" s="128"/>
      <c r="D89" s="151"/>
      <c r="E89" s="152"/>
      <c r="F89" s="38" t="s">
        <v>71</v>
      </c>
      <c r="G89" s="119">
        <f>I89+R89</f>
        <v>851884.63</v>
      </c>
      <c r="H89" s="119"/>
      <c r="I89" s="39">
        <f t="shared" si="16"/>
        <v>851884.63</v>
      </c>
      <c r="J89" s="39">
        <f t="shared" si="16"/>
        <v>851584.63</v>
      </c>
      <c r="K89" s="39">
        <f t="shared" si="16"/>
        <v>641597.9199999999</v>
      </c>
      <c r="L89" s="39">
        <f t="shared" si="16"/>
        <v>209986.71000000002</v>
      </c>
      <c r="M89" s="39">
        <f t="shared" si="16"/>
        <v>0</v>
      </c>
      <c r="N89" s="39">
        <f t="shared" si="16"/>
        <v>300</v>
      </c>
      <c r="O89" s="39">
        <f t="shared" si="16"/>
        <v>0</v>
      </c>
      <c r="P89" s="39">
        <f t="shared" si="16"/>
        <v>0</v>
      </c>
      <c r="Q89" s="39">
        <f t="shared" si="16"/>
        <v>0</v>
      </c>
      <c r="R89" s="39">
        <f t="shared" si="16"/>
        <v>0</v>
      </c>
      <c r="S89" s="39">
        <f t="shared" si="16"/>
        <v>0</v>
      </c>
      <c r="T89" s="137">
        <f t="shared" si="16"/>
        <v>0</v>
      </c>
      <c r="U89" s="138"/>
      <c r="V89" s="37">
        <f>SUM(V93+V97)</f>
        <v>0</v>
      </c>
    </row>
    <row r="90" spans="1:22" s="34" customFormat="1" ht="21" customHeight="1">
      <c r="A90" s="146"/>
      <c r="B90" s="147"/>
      <c r="C90" s="128"/>
      <c r="D90" s="151"/>
      <c r="E90" s="152"/>
      <c r="F90" s="38" t="s">
        <v>34</v>
      </c>
      <c r="G90" s="116">
        <f>G89/G88*100</f>
        <v>99.95443126791534</v>
      </c>
      <c r="H90" s="116"/>
      <c r="I90" s="41">
        <f>I89/I88*100</f>
        <v>99.95443126791534</v>
      </c>
      <c r="J90" s="41">
        <f>J89/J88*100</f>
        <v>99.95441522207862</v>
      </c>
      <c r="K90" s="41">
        <f>K89/K88*100</f>
        <v>99.97074101214783</v>
      </c>
      <c r="L90" s="41">
        <f>L89/L88*100</f>
        <v>99.90456607035726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153">
        <v>0</v>
      </c>
      <c r="U90" s="154"/>
      <c r="V90" s="48">
        <v>0</v>
      </c>
    </row>
    <row r="91" spans="1:22" ht="21" customHeight="1">
      <c r="A91" s="139"/>
      <c r="B91" s="139"/>
      <c r="C91" s="139" t="s">
        <v>30</v>
      </c>
      <c r="D91" s="136" t="s">
        <v>82</v>
      </c>
      <c r="E91" s="136"/>
      <c r="F91" s="9" t="s">
        <v>69</v>
      </c>
      <c r="G91" s="106">
        <v>472700</v>
      </c>
      <c r="H91" s="106"/>
      <c r="I91" s="6">
        <v>472700</v>
      </c>
      <c r="J91" s="6">
        <v>472700</v>
      </c>
      <c r="K91" s="6">
        <v>371027</v>
      </c>
      <c r="L91" s="6">
        <v>101673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101">
        <v>0</v>
      </c>
      <c r="U91" s="102"/>
      <c r="V91" s="13">
        <v>0</v>
      </c>
    </row>
    <row r="92" spans="1:22" ht="21" customHeight="1">
      <c r="A92" s="139"/>
      <c r="B92" s="139"/>
      <c r="C92" s="139"/>
      <c r="D92" s="136"/>
      <c r="E92" s="136"/>
      <c r="F92" s="10" t="s">
        <v>70</v>
      </c>
      <c r="G92" s="106">
        <f>I92+R92</f>
        <v>513473</v>
      </c>
      <c r="H92" s="106"/>
      <c r="I92" s="6">
        <f>J92+M92+N92+O92+P92+Q92</f>
        <v>513473</v>
      </c>
      <c r="J92" s="6">
        <f>SUM(K92:L92)</f>
        <v>513473</v>
      </c>
      <c r="K92" s="6">
        <v>350585.7</v>
      </c>
      <c r="L92" s="6">
        <v>162887.3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101">
        <v>0</v>
      </c>
      <c r="U92" s="102"/>
      <c r="V92" s="7">
        <v>0</v>
      </c>
    </row>
    <row r="93" spans="1:22" ht="21" customHeight="1">
      <c r="A93" s="139"/>
      <c r="B93" s="139"/>
      <c r="C93" s="139"/>
      <c r="D93" s="136"/>
      <c r="E93" s="136"/>
      <c r="F93" s="9" t="s">
        <v>71</v>
      </c>
      <c r="G93" s="106">
        <f>I93+R93</f>
        <v>513117.62</v>
      </c>
      <c r="H93" s="106"/>
      <c r="I93" s="6">
        <f>J93+M93+N93+O93+P93+Q93</f>
        <v>513117.62</v>
      </c>
      <c r="J93" s="6">
        <f>SUM(K93:L93)</f>
        <v>513117.62</v>
      </c>
      <c r="K93" s="6">
        <v>350424.98</v>
      </c>
      <c r="L93" s="6">
        <v>162692.64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101">
        <v>0</v>
      </c>
      <c r="U93" s="102"/>
      <c r="V93" s="7">
        <v>0</v>
      </c>
    </row>
    <row r="94" spans="1:22" ht="21" customHeight="1">
      <c r="A94" s="139"/>
      <c r="B94" s="139"/>
      <c r="C94" s="139"/>
      <c r="D94" s="136"/>
      <c r="E94" s="136"/>
      <c r="F94" s="9" t="s">
        <v>34</v>
      </c>
      <c r="G94" s="103">
        <f>I94+R94*100</f>
        <v>99.9307889606659</v>
      </c>
      <c r="H94" s="103"/>
      <c r="I94" s="20">
        <f>I93/I92*100</f>
        <v>99.9307889606659</v>
      </c>
      <c r="J94" s="20">
        <f>J93/J92*100</f>
        <v>99.9307889606659</v>
      </c>
      <c r="K94" s="20">
        <f>K93/K92*100</f>
        <v>99.95415671546215</v>
      </c>
      <c r="L94" s="20">
        <f>L93/L92*100</f>
        <v>99.88049405938955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140">
        <v>0</v>
      </c>
      <c r="U94" s="141"/>
      <c r="V94" s="24">
        <v>0</v>
      </c>
    </row>
    <row r="95" spans="1:22" ht="21" customHeight="1">
      <c r="A95" s="134"/>
      <c r="B95" s="134"/>
      <c r="C95" s="135" t="s">
        <v>83</v>
      </c>
      <c r="D95" s="136" t="s">
        <v>84</v>
      </c>
      <c r="E95" s="136"/>
      <c r="F95" s="9" t="s">
        <v>69</v>
      </c>
      <c r="G95" s="123">
        <v>300000</v>
      </c>
      <c r="H95" s="123"/>
      <c r="I95" s="6">
        <v>300000</v>
      </c>
      <c r="J95" s="6">
        <v>299700</v>
      </c>
      <c r="K95" s="6">
        <v>260400</v>
      </c>
      <c r="L95" s="6">
        <v>39300</v>
      </c>
      <c r="M95" s="6">
        <v>0</v>
      </c>
      <c r="N95" s="6">
        <v>300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123">
        <v>0</v>
      </c>
      <c r="U95" s="123"/>
      <c r="V95" s="6">
        <v>0</v>
      </c>
    </row>
    <row r="96" spans="1:22" ht="21" customHeight="1">
      <c r="A96" s="134"/>
      <c r="B96" s="134"/>
      <c r="C96" s="135"/>
      <c r="D96" s="136"/>
      <c r="E96" s="136"/>
      <c r="F96" s="10" t="s">
        <v>70</v>
      </c>
      <c r="G96" s="123">
        <f>I96+R96</f>
        <v>338800</v>
      </c>
      <c r="H96" s="123"/>
      <c r="I96" s="6">
        <f>J96+M96+N96+O96+P96+Q96</f>
        <v>338800</v>
      </c>
      <c r="J96" s="6">
        <f>SUM(K96:L96)</f>
        <v>338500</v>
      </c>
      <c r="K96" s="6">
        <v>291200</v>
      </c>
      <c r="L96" s="6">
        <v>47300</v>
      </c>
      <c r="M96" s="6">
        <v>0</v>
      </c>
      <c r="N96" s="6">
        <v>300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123">
        <v>0</v>
      </c>
      <c r="U96" s="123"/>
      <c r="V96" s="6">
        <v>0</v>
      </c>
    </row>
    <row r="97" spans="1:22" ht="21" customHeight="1">
      <c r="A97" s="134"/>
      <c r="B97" s="134"/>
      <c r="C97" s="135"/>
      <c r="D97" s="136"/>
      <c r="E97" s="136"/>
      <c r="F97" s="9" t="s">
        <v>71</v>
      </c>
      <c r="G97" s="123">
        <f>I97+R97</f>
        <v>338767.01</v>
      </c>
      <c r="H97" s="123"/>
      <c r="I97" s="6">
        <f>J97+M97+N97+O97+P97+Q97</f>
        <v>338767.01</v>
      </c>
      <c r="J97" s="6">
        <f>SUM(K97:L97)</f>
        <v>338467.01</v>
      </c>
      <c r="K97" s="6">
        <v>291172.94</v>
      </c>
      <c r="L97" s="6">
        <v>47294.07</v>
      </c>
      <c r="M97" s="6">
        <v>0</v>
      </c>
      <c r="N97" s="6">
        <v>300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123">
        <v>0</v>
      </c>
      <c r="U97" s="123"/>
      <c r="V97" s="6">
        <v>0</v>
      </c>
    </row>
    <row r="98" spans="1:22" ht="21" customHeight="1">
      <c r="A98" s="134"/>
      <c r="B98" s="134"/>
      <c r="C98" s="135"/>
      <c r="D98" s="136"/>
      <c r="E98" s="136"/>
      <c r="F98" s="20" t="s">
        <v>34</v>
      </c>
      <c r="G98" s="122">
        <f>I98+R98*100</f>
        <v>99.9902626918536</v>
      </c>
      <c r="H98" s="122"/>
      <c r="I98" s="20">
        <f>I97/I96*100</f>
        <v>99.9902626918536</v>
      </c>
      <c r="J98" s="20">
        <f>J97/J96*100</f>
        <v>99.9902540620384</v>
      </c>
      <c r="K98" s="20">
        <f>K97/K96*100</f>
        <v>99.99070741758241</v>
      </c>
      <c r="L98" s="20">
        <f>L97/L96*100</f>
        <v>99.98746300211417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122">
        <v>0</v>
      </c>
      <c r="U98" s="122"/>
      <c r="V98" s="20">
        <v>0</v>
      </c>
    </row>
    <row r="99" spans="1:22" s="34" customFormat="1" ht="21" customHeight="1">
      <c r="A99" s="124" t="s">
        <v>32</v>
      </c>
      <c r="B99" s="125"/>
      <c r="C99" s="128"/>
      <c r="D99" s="130" t="s">
        <v>31</v>
      </c>
      <c r="E99" s="131"/>
      <c r="F99" s="38" t="s">
        <v>69</v>
      </c>
      <c r="G99" s="119">
        <f>SUM(G103)</f>
        <v>86000</v>
      </c>
      <c r="H99" s="119"/>
      <c r="I99" s="39">
        <f>SUM(I103)</f>
        <v>86000</v>
      </c>
      <c r="J99" s="39">
        <f aca="true" t="shared" si="17" ref="J99:V99">SUM(J103)</f>
        <v>86000</v>
      </c>
      <c r="K99" s="39">
        <f t="shared" si="17"/>
        <v>76959.49</v>
      </c>
      <c r="L99" s="39">
        <f t="shared" si="17"/>
        <v>9040.51</v>
      </c>
      <c r="M99" s="39">
        <f t="shared" si="17"/>
        <v>0</v>
      </c>
      <c r="N99" s="39">
        <f t="shared" si="17"/>
        <v>0</v>
      </c>
      <c r="O99" s="39">
        <f t="shared" si="17"/>
        <v>0</v>
      </c>
      <c r="P99" s="39">
        <f t="shared" si="17"/>
        <v>0</v>
      </c>
      <c r="Q99" s="39">
        <f t="shared" si="17"/>
        <v>0</v>
      </c>
      <c r="R99" s="39">
        <f t="shared" si="17"/>
        <v>0</v>
      </c>
      <c r="S99" s="39">
        <f t="shared" si="17"/>
        <v>0</v>
      </c>
      <c r="T99" s="118">
        <f t="shared" si="17"/>
        <v>0</v>
      </c>
      <c r="U99" s="118"/>
      <c r="V99" s="46">
        <f t="shared" si="17"/>
        <v>0</v>
      </c>
    </row>
    <row r="100" spans="1:22" s="34" customFormat="1" ht="21" customHeight="1">
      <c r="A100" s="124"/>
      <c r="B100" s="125"/>
      <c r="C100" s="128"/>
      <c r="D100" s="130"/>
      <c r="E100" s="131"/>
      <c r="F100" s="35" t="s">
        <v>70</v>
      </c>
      <c r="G100" s="119">
        <f>SUM(G104)</f>
        <v>108000</v>
      </c>
      <c r="H100" s="119"/>
      <c r="I100" s="39">
        <f aca="true" t="shared" si="18" ref="I100:T101">SUM(I104)</f>
        <v>108000</v>
      </c>
      <c r="J100" s="39">
        <f t="shared" si="18"/>
        <v>108000</v>
      </c>
      <c r="K100" s="39">
        <f t="shared" si="18"/>
        <v>85129.49</v>
      </c>
      <c r="L100" s="39">
        <f t="shared" si="18"/>
        <v>22870.51</v>
      </c>
      <c r="M100" s="39">
        <f t="shared" si="18"/>
        <v>0</v>
      </c>
      <c r="N100" s="39">
        <f t="shared" si="18"/>
        <v>0</v>
      </c>
      <c r="O100" s="39">
        <f t="shared" si="18"/>
        <v>0</v>
      </c>
      <c r="P100" s="39">
        <f t="shared" si="18"/>
        <v>0</v>
      </c>
      <c r="Q100" s="39">
        <f t="shared" si="18"/>
        <v>0</v>
      </c>
      <c r="R100" s="39">
        <f t="shared" si="18"/>
        <v>0</v>
      </c>
      <c r="S100" s="39">
        <f t="shared" si="18"/>
        <v>0</v>
      </c>
      <c r="T100" s="118">
        <f t="shared" si="18"/>
        <v>0</v>
      </c>
      <c r="U100" s="118"/>
      <c r="V100" s="46">
        <f>SUM(V104)</f>
        <v>0</v>
      </c>
    </row>
    <row r="101" spans="1:22" s="34" customFormat="1" ht="21" customHeight="1">
      <c r="A101" s="124"/>
      <c r="B101" s="125"/>
      <c r="C101" s="128"/>
      <c r="D101" s="130"/>
      <c r="E101" s="131"/>
      <c r="F101" s="38" t="s">
        <v>71</v>
      </c>
      <c r="G101" s="119">
        <f>I101+R101</f>
        <v>107658.95999999999</v>
      </c>
      <c r="H101" s="119"/>
      <c r="I101" s="39">
        <f t="shared" si="18"/>
        <v>107658.95999999999</v>
      </c>
      <c r="J101" s="39">
        <f t="shared" si="18"/>
        <v>107658.95999999999</v>
      </c>
      <c r="K101" s="39">
        <f t="shared" si="18"/>
        <v>84865.43</v>
      </c>
      <c r="L101" s="39">
        <f t="shared" si="18"/>
        <v>22793.53</v>
      </c>
      <c r="M101" s="39">
        <f t="shared" si="18"/>
        <v>0</v>
      </c>
      <c r="N101" s="39">
        <f t="shared" si="18"/>
        <v>0</v>
      </c>
      <c r="O101" s="39">
        <f t="shared" si="18"/>
        <v>0</v>
      </c>
      <c r="P101" s="39">
        <f t="shared" si="18"/>
        <v>0</v>
      </c>
      <c r="Q101" s="39">
        <f t="shared" si="18"/>
        <v>0</v>
      </c>
      <c r="R101" s="39">
        <f t="shared" si="18"/>
        <v>0</v>
      </c>
      <c r="S101" s="39">
        <f t="shared" si="18"/>
        <v>0</v>
      </c>
      <c r="T101" s="118">
        <f t="shared" si="18"/>
        <v>0</v>
      </c>
      <c r="U101" s="118"/>
      <c r="V101" s="46">
        <f>SUM(V105)</f>
        <v>0</v>
      </c>
    </row>
    <row r="102" spans="1:22" s="34" customFormat="1" ht="21" customHeight="1">
      <c r="A102" s="126"/>
      <c r="B102" s="127"/>
      <c r="C102" s="129"/>
      <c r="D102" s="132"/>
      <c r="E102" s="133"/>
      <c r="F102" s="38" t="s">
        <v>34</v>
      </c>
      <c r="G102" s="116">
        <f>G101/G100*100</f>
        <v>99.68422222222222</v>
      </c>
      <c r="H102" s="116"/>
      <c r="I102" s="41">
        <f>I101/I100*100</f>
        <v>99.68422222222222</v>
      </c>
      <c r="J102" s="41">
        <f>J101/J100*100</f>
        <v>99.68422222222222</v>
      </c>
      <c r="K102" s="41">
        <f>K101/K100*100</f>
        <v>99.68981371790197</v>
      </c>
      <c r="L102" s="41">
        <f>L101/L100*100</f>
        <v>99.66340934242393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117">
        <v>0</v>
      </c>
      <c r="U102" s="117"/>
      <c r="V102" s="47">
        <v>0</v>
      </c>
    </row>
    <row r="103" spans="1:22" ht="20.25" customHeight="1">
      <c r="A103" s="78"/>
      <c r="B103" s="79"/>
      <c r="C103" s="107" t="s">
        <v>33</v>
      </c>
      <c r="D103" s="110" t="s">
        <v>85</v>
      </c>
      <c r="E103" s="111"/>
      <c r="F103" s="9" t="s">
        <v>69</v>
      </c>
      <c r="G103" s="106">
        <v>86000</v>
      </c>
      <c r="H103" s="106"/>
      <c r="I103" s="6">
        <v>86000</v>
      </c>
      <c r="J103" s="6">
        <v>86000</v>
      </c>
      <c r="K103" s="6">
        <v>76959.49</v>
      </c>
      <c r="L103" s="6">
        <v>9040.51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120">
        <v>0</v>
      </c>
      <c r="U103" s="121"/>
      <c r="V103" s="25">
        <v>0</v>
      </c>
    </row>
    <row r="104" spans="1:22" ht="21" customHeight="1">
      <c r="A104" s="80"/>
      <c r="B104" s="81"/>
      <c r="C104" s="108"/>
      <c r="D104" s="112"/>
      <c r="E104" s="113"/>
      <c r="F104" s="10" t="s">
        <v>70</v>
      </c>
      <c r="G104" s="106">
        <f>I104+R104</f>
        <v>108000</v>
      </c>
      <c r="H104" s="106"/>
      <c r="I104" s="6">
        <f>J104+M104+N104+O104+P104+Q104</f>
        <v>108000</v>
      </c>
      <c r="J104" s="6">
        <f>SUM(K104:L104)</f>
        <v>108000</v>
      </c>
      <c r="K104" s="6">
        <v>85129.49</v>
      </c>
      <c r="L104" s="6">
        <v>22870.51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101">
        <v>0</v>
      </c>
      <c r="U104" s="102"/>
      <c r="V104" s="7">
        <v>0</v>
      </c>
    </row>
    <row r="105" spans="1:22" ht="21" customHeight="1">
      <c r="A105" s="80"/>
      <c r="B105" s="81"/>
      <c r="C105" s="108"/>
      <c r="D105" s="112"/>
      <c r="E105" s="113"/>
      <c r="F105" s="9" t="s">
        <v>71</v>
      </c>
      <c r="G105" s="106">
        <f>I105+R105</f>
        <v>107658.95999999999</v>
      </c>
      <c r="H105" s="106"/>
      <c r="I105" s="6">
        <f>J105+M105+N105+O105+P105+Q105</f>
        <v>107658.95999999999</v>
      </c>
      <c r="J105" s="6">
        <f>SUM(K105:L105)</f>
        <v>107658.95999999999</v>
      </c>
      <c r="K105" s="6">
        <v>84865.43</v>
      </c>
      <c r="L105" s="6">
        <v>22793.53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101">
        <v>0</v>
      </c>
      <c r="U105" s="102"/>
      <c r="V105" s="7">
        <v>0</v>
      </c>
    </row>
    <row r="106" spans="1:22" ht="20.25" customHeight="1">
      <c r="A106" s="82"/>
      <c r="B106" s="83"/>
      <c r="C106" s="109"/>
      <c r="D106" s="114"/>
      <c r="E106" s="115"/>
      <c r="F106" s="9" t="s">
        <v>34</v>
      </c>
      <c r="G106" s="103">
        <f>I106+R106*100</f>
        <v>99.68422222222222</v>
      </c>
      <c r="H106" s="103"/>
      <c r="I106" s="20">
        <f>I105/I104*100</f>
        <v>99.68422222222222</v>
      </c>
      <c r="J106" s="20">
        <f>J105/J104*100</f>
        <v>99.68422222222222</v>
      </c>
      <c r="K106" s="20">
        <f>K105/K104*100</f>
        <v>99.68981371790197</v>
      </c>
      <c r="L106" s="20">
        <f>L105/L104*100</f>
        <v>99.66340934242393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104">
        <v>0</v>
      </c>
      <c r="U106" s="105"/>
      <c r="V106" s="18">
        <v>0</v>
      </c>
    </row>
    <row r="107" spans="1:22" s="34" customFormat="1" ht="21" customHeight="1">
      <c r="A107" s="90" t="s">
        <v>86</v>
      </c>
      <c r="B107" s="91"/>
      <c r="C107" s="91"/>
      <c r="D107" s="91"/>
      <c r="E107" s="91"/>
      <c r="F107" s="49" t="s">
        <v>69</v>
      </c>
      <c r="G107" s="96">
        <f>SUM(G11+G27+G43+G55+G63+G79+G87+G99+G19)</f>
        <v>7669256</v>
      </c>
      <c r="H107" s="96"/>
      <c r="I107" s="50">
        <f aca="true" t="shared" si="19" ref="I107:T107">SUM(I11+I19+I27+I43+I55+I63+I79+I87+I99)</f>
        <v>7669256</v>
      </c>
      <c r="J107" s="50">
        <f t="shared" si="19"/>
        <v>7646835.5600000005</v>
      </c>
      <c r="K107" s="50">
        <f t="shared" si="19"/>
        <v>6900094.43</v>
      </c>
      <c r="L107" s="50">
        <f t="shared" si="19"/>
        <v>746741.13</v>
      </c>
      <c r="M107" s="50">
        <f t="shared" si="19"/>
        <v>0</v>
      </c>
      <c r="N107" s="50">
        <f t="shared" si="19"/>
        <v>22420.440000000002</v>
      </c>
      <c r="O107" s="50">
        <f t="shared" si="19"/>
        <v>0</v>
      </c>
      <c r="P107" s="50">
        <f t="shared" si="19"/>
        <v>0</v>
      </c>
      <c r="Q107" s="50">
        <f t="shared" si="19"/>
        <v>0</v>
      </c>
      <c r="R107" s="50">
        <f t="shared" si="19"/>
        <v>0</v>
      </c>
      <c r="S107" s="50">
        <f t="shared" si="19"/>
        <v>0</v>
      </c>
      <c r="T107" s="97">
        <f t="shared" si="19"/>
        <v>0</v>
      </c>
      <c r="U107" s="98"/>
      <c r="V107" s="51">
        <f>SUM(V11+V19+V27+V43+V55+V63+V79+V87+V99)</f>
        <v>0</v>
      </c>
    </row>
    <row r="108" spans="1:22" s="34" customFormat="1" ht="21" customHeight="1">
      <c r="A108" s="92"/>
      <c r="B108" s="93"/>
      <c r="C108" s="93"/>
      <c r="D108" s="93"/>
      <c r="E108" s="93"/>
      <c r="F108" s="52" t="s">
        <v>70</v>
      </c>
      <c r="G108" s="96">
        <f>SUM(G12+G28+G44+G56+G64+G80+G88+G100+G20)</f>
        <v>7991853</v>
      </c>
      <c r="H108" s="96"/>
      <c r="I108" s="50">
        <f aca="true" t="shared" si="20" ref="I108:T108">SUM(I12+I20+I28+I44+I56+I64+I80+I88+I100)</f>
        <v>7964753</v>
      </c>
      <c r="J108" s="50">
        <f t="shared" si="20"/>
        <v>7778692.92</v>
      </c>
      <c r="K108" s="50">
        <f t="shared" si="20"/>
        <v>6678082.73</v>
      </c>
      <c r="L108" s="50">
        <f t="shared" si="20"/>
        <v>1100610.19</v>
      </c>
      <c r="M108" s="50">
        <f t="shared" si="20"/>
        <v>0</v>
      </c>
      <c r="N108" s="50">
        <f t="shared" si="20"/>
        <v>186060.08</v>
      </c>
      <c r="O108" s="50">
        <f t="shared" si="20"/>
        <v>0</v>
      </c>
      <c r="P108" s="50">
        <f t="shared" si="20"/>
        <v>0</v>
      </c>
      <c r="Q108" s="50">
        <f t="shared" si="20"/>
        <v>0</v>
      </c>
      <c r="R108" s="50">
        <f t="shared" si="20"/>
        <v>27100</v>
      </c>
      <c r="S108" s="50">
        <f t="shared" si="20"/>
        <v>27100</v>
      </c>
      <c r="T108" s="97">
        <f t="shared" si="20"/>
        <v>0</v>
      </c>
      <c r="U108" s="98"/>
      <c r="V108" s="53">
        <f>SUM(V12+V20+V28+V44+V56+V64+V80+V88+V100)</f>
        <v>0</v>
      </c>
    </row>
    <row r="109" spans="1:22" s="34" customFormat="1" ht="21" customHeight="1">
      <c r="A109" s="92"/>
      <c r="B109" s="93"/>
      <c r="C109" s="93"/>
      <c r="D109" s="93"/>
      <c r="E109" s="93"/>
      <c r="F109" s="49" t="s">
        <v>71</v>
      </c>
      <c r="G109" s="96">
        <f>SUM(G13+G29+G45+G57+G65+G81+G89+G101+G21)</f>
        <v>7889430.140000001</v>
      </c>
      <c r="H109" s="96"/>
      <c r="I109" s="50">
        <f aca="true" t="shared" si="21" ref="I109:T109">SUM(I13+I21+I29+I45+I57+I65+I81+I89+I101)</f>
        <v>7862330.140000001</v>
      </c>
      <c r="J109" s="50">
        <f t="shared" si="21"/>
        <v>7676270.430000001</v>
      </c>
      <c r="K109" s="50">
        <f t="shared" si="21"/>
        <v>6677126.67</v>
      </c>
      <c r="L109" s="50">
        <f t="shared" si="21"/>
        <v>999143.76</v>
      </c>
      <c r="M109" s="50">
        <f t="shared" si="21"/>
        <v>0</v>
      </c>
      <c r="N109" s="50">
        <f t="shared" si="21"/>
        <v>186059.71</v>
      </c>
      <c r="O109" s="50">
        <f t="shared" si="21"/>
        <v>0</v>
      </c>
      <c r="P109" s="50">
        <f t="shared" si="21"/>
        <v>0</v>
      </c>
      <c r="Q109" s="50">
        <f t="shared" si="21"/>
        <v>0</v>
      </c>
      <c r="R109" s="50">
        <f t="shared" si="21"/>
        <v>27100</v>
      </c>
      <c r="S109" s="50">
        <f t="shared" si="21"/>
        <v>27100</v>
      </c>
      <c r="T109" s="97">
        <f t="shared" si="21"/>
        <v>0</v>
      </c>
      <c r="U109" s="98"/>
      <c r="V109" s="53">
        <f>SUM(V13+V21+V29+V45+V57+V65+V81+V89+V101)</f>
        <v>0</v>
      </c>
    </row>
    <row r="110" spans="1:22" s="34" customFormat="1" ht="21" customHeight="1">
      <c r="A110" s="94"/>
      <c r="B110" s="95"/>
      <c r="C110" s="95"/>
      <c r="D110" s="95"/>
      <c r="E110" s="95"/>
      <c r="F110" s="49" t="s">
        <v>34</v>
      </c>
      <c r="G110" s="87">
        <f>G109/G108*100</f>
        <v>98.71840910987729</v>
      </c>
      <c r="H110" s="87"/>
      <c r="I110" s="54">
        <f>I109/I108*100</f>
        <v>98.71404850847227</v>
      </c>
      <c r="J110" s="54">
        <f>J109/J108*100</f>
        <v>98.68329433937856</v>
      </c>
      <c r="K110" s="54">
        <f>K109/K108*100</f>
        <v>99.9856836155128</v>
      </c>
      <c r="L110" s="54">
        <f>L109/L108*100</f>
        <v>90.78089309712824</v>
      </c>
      <c r="M110" s="54">
        <v>0</v>
      </c>
      <c r="N110" s="54">
        <f>N109/N108*100</f>
        <v>99.99980113950289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88">
        <v>0</v>
      </c>
      <c r="U110" s="89"/>
      <c r="V110" s="55">
        <v>0</v>
      </c>
    </row>
    <row r="111" spans="1:22" ht="9.75" customHeight="1">
      <c r="A111" s="84"/>
      <c r="B111" s="84"/>
      <c r="C111" s="84"/>
      <c r="D111" s="84"/>
      <c r="E111" s="84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4"/>
      <c r="U111" s="86"/>
      <c r="V111" s="86"/>
    </row>
    <row r="112" spans="11:13" ht="16.5" customHeight="1">
      <c r="K112" s="58" t="s">
        <v>87</v>
      </c>
      <c r="L112" s="58"/>
      <c r="M112" s="58"/>
    </row>
    <row r="113" spans="11:14" ht="16.5" customHeight="1">
      <c r="K113" s="56" t="s">
        <v>88</v>
      </c>
      <c r="L113" s="56"/>
      <c r="M113" s="56"/>
      <c r="N113" s="56"/>
    </row>
    <row r="114" spans="11:14" ht="17.25" customHeight="1">
      <c r="K114" s="56" t="s">
        <v>89</v>
      </c>
      <c r="L114" s="56"/>
      <c r="M114" s="56"/>
      <c r="N114" s="56"/>
    </row>
    <row r="115" spans="11:14" ht="17.25" customHeight="1">
      <c r="K115" s="56" t="s">
        <v>92</v>
      </c>
      <c r="L115" s="56"/>
      <c r="M115" s="56"/>
      <c r="N115" s="56"/>
    </row>
    <row r="116" spans="11:14" ht="14.25" customHeight="1">
      <c r="K116" s="56" t="s">
        <v>93</v>
      </c>
      <c r="L116" s="56"/>
      <c r="M116" s="56"/>
      <c r="N116" s="56"/>
    </row>
    <row r="117" spans="11:14" ht="15" customHeight="1">
      <c r="K117" s="56" t="s">
        <v>94</v>
      </c>
      <c r="L117" s="56"/>
      <c r="M117" s="56"/>
      <c r="N117" s="56"/>
    </row>
  </sheetData>
  <sheetProtection/>
  <mergeCells count="300">
    <mergeCell ref="A75:B78"/>
    <mergeCell ref="C75:C78"/>
    <mergeCell ref="D75:E78"/>
    <mergeCell ref="G75:H75"/>
    <mergeCell ref="T75:U75"/>
    <mergeCell ref="G76:H76"/>
    <mergeCell ref="T76:U76"/>
    <mergeCell ref="G77:H77"/>
    <mergeCell ref="T77:U77"/>
    <mergeCell ref="S5:V5"/>
    <mergeCell ref="S6:S9"/>
    <mergeCell ref="T6:U7"/>
    <mergeCell ref="V6:V9"/>
    <mergeCell ref="J7:J9"/>
    <mergeCell ref="T78:U78"/>
    <mergeCell ref="A4:B9"/>
    <mergeCell ref="C4:C9"/>
    <mergeCell ref="D4:F9"/>
    <mergeCell ref="G4:H9"/>
    <mergeCell ref="Q7:Q9"/>
    <mergeCell ref="G78:H78"/>
    <mergeCell ref="I4:V4"/>
    <mergeCell ref="I5:I9"/>
    <mergeCell ref="J5:Q6"/>
    <mergeCell ref="R5:R9"/>
    <mergeCell ref="T8:U9"/>
    <mergeCell ref="M7:M9"/>
    <mergeCell ref="N7:N9"/>
    <mergeCell ref="O7:O9"/>
    <mergeCell ref="P7:P9"/>
    <mergeCell ref="A10:B10"/>
    <mergeCell ref="D10:F10"/>
    <mergeCell ref="G10:H10"/>
    <mergeCell ref="T10:U10"/>
    <mergeCell ref="K7:L8"/>
    <mergeCell ref="G13:H13"/>
    <mergeCell ref="T13:U13"/>
    <mergeCell ref="A11:B14"/>
    <mergeCell ref="C11:C14"/>
    <mergeCell ref="D11:E14"/>
    <mergeCell ref="G11:H11"/>
    <mergeCell ref="T11:U11"/>
    <mergeCell ref="G12:H12"/>
    <mergeCell ref="T12:U12"/>
    <mergeCell ref="A15:B18"/>
    <mergeCell ref="C15:C18"/>
    <mergeCell ref="D15:E18"/>
    <mergeCell ref="G15:H15"/>
    <mergeCell ref="G17:H17"/>
    <mergeCell ref="G16:H16"/>
    <mergeCell ref="G18:H18"/>
    <mergeCell ref="T16:U16"/>
    <mergeCell ref="T17:U17"/>
    <mergeCell ref="G14:H14"/>
    <mergeCell ref="T14:U14"/>
    <mergeCell ref="T15:U15"/>
    <mergeCell ref="T18:U18"/>
    <mergeCell ref="G21:H21"/>
    <mergeCell ref="T21:U21"/>
    <mergeCell ref="T20:U20"/>
    <mergeCell ref="T19:U19"/>
    <mergeCell ref="A19:B22"/>
    <mergeCell ref="C19:C22"/>
    <mergeCell ref="D19:E22"/>
    <mergeCell ref="G19:H19"/>
    <mergeCell ref="G20:H20"/>
    <mergeCell ref="G22:H22"/>
    <mergeCell ref="T22:U22"/>
    <mergeCell ref="T23:U23"/>
    <mergeCell ref="G24:H24"/>
    <mergeCell ref="T24:U24"/>
    <mergeCell ref="G30:H30"/>
    <mergeCell ref="T30:U30"/>
    <mergeCell ref="D23:E26"/>
    <mergeCell ref="G23:H23"/>
    <mergeCell ref="G26:H26"/>
    <mergeCell ref="G27:H27"/>
    <mergeCell ref="T27:U27"/>
    <mergeCell ref="G29:H29"/>
    <mergeCell ref="T29:U29"/>
    <mergeCell ref="A23:B26"/>
    <mergeCell ref="C23:C26"/>
    <mergeCell ref="G28:H28"/>
    <mergeCell ref="T28:U28"/>
    <mergeCell ref="G25:H25"/>
    <mergeCell ref="T25:U25"/>
    <mergeCell ref="T26:U26"/>
    <mergeCell ref="A27:B30"/>
    <mergeCell ref="C27:C30"/>
    <mergeCell ref="D27:E30"/>
    <mergeCell ref="A31:B34"/>
    <mergeCell ref="C31:C34"/>
    <mergeCell ref="D31:E34"/>
    <mergeCell ref="G31:H31"/>
    <mergeCell ref="G33:H33"/>
    <mergeCell ref="T33:U33"/>
    <mergeCell ref="G34:H34"/>
    <mergeCell ref="T34:U34"/>
    <mergeCell ref="T31:U31"/>
    <mergeCell ref="G32:H32"/>
    <mergeCell ref="T32:U32"/>
    <mergeCell ref="A35:B38"/>
    <mergeCell ref="C35:C38"/>
    <mergeCell ref="D35:E38"/>
    <mergeCell ref="G35:H35"/>
    <mergeCell ref="G37:H37"/>
    <mergeCell ref="T37:U37"/>
    <mergeCell ref="G38:H38"/>
    <mergeCell ref="T38:U38"/>
    <mergeCell ref="T35:U35"/>
    <mergeCell ref="G36:H36"/>
    <mergeCell ref="T36:U36"/>
    <mergeCell ref="A39:B42"/>
    <mergeCell ref="C39:C42"/>
    <mergeCell ref="D39:E42"/>
    <mergeCell ref="G39:H39"/>
    <mergeCell ref="G41:H41"/>
    <mergeCell ref="T41:U41"/>
    <mergeCell ref="G42:H42"/>
    <mergeCell ref="T42:U42"/>
    <mergeCell ref="T39:U39"/>
    <mergeCell ref="G40:H40"/>
    <mergeCell ref="T40:U40"/>
    <mergeCell ref="A43:B46"/>
    <mergeCell ref="C43:C46"/>
    <mergeCell ref="D43:E46"/>
    <mergeCell ref="G43:H43"/>
    <mergeCell ref="G45:H45"/>
    <mergeCell ref="T45:U45"/>
    <mergeCell ref="G46:H46"/>
    <mergeCell ref="T46:U46"/>
    <mergeCell ref="T43:U43"/>
    <mergeCell ref="G44:H44"/>
    <mergeCell ref="T44:U44"/>
    <mergeCell ref="C47:C50"/>
    <mergeCell ref="D47:E50"/>
    <mergeCell ref="G47:H47"/>
    <mergeCell ref="T47:U47"/>
    <mergeCell ref="G49:H49"/>
    <mergeCell ref="T49:U49"/>
    <mergeCell ref="G50:H50"/>
    <mergeCell ref="T50:U50"/>
    <mergeCell ref="T51:U51"/>
    <mergeCell ref="G48:H48"/>
    <mergeCell ref="T48:U48"/>
    <mergeCell ref="A51:B54"/>
    <mergeCell ref="C51:C54"/>
    <mergeCell ref="D51:E54"/>
    <mergeCell ref="G51:H51"/>
    <mergeCell ref="G54:H54"/>
    <mergeCell ref="G52:H52"/>
    <mergeCell ref="G53:H53"/>
    <mergeCell ref="A55:B58"/>
    <mergeCell ref="C55:C58"/>
    <mergeCell ref="D55:E58"/>
    <mergeCell ref="G55:H55"/>
    <mergeCell ref="G57:H57"/>
    <mergeCell ref="T57:U57"/>
    <mergeCell ref="G58:H58"/>
    <mergeCell ref="T58:U58"/>
    <mergeCell ref="T55:U55"/>
    <mergeCell ref="G56:H56"/>
    <mergeCell ref="T56:U56"/>
    <mergeCell ref="T59:U59"/>
    <mergeCell ref="G60:H60"/>
    <mergeCell ref="T60:U60"/>
    <mergeCell ref="A59:B62"/>
    <mergeCell ref="C59:C62"/>
    <mergeCell ref="D59:E62"/>
    <mergeCell ref="G59:H59"/>
    <mergeCell ref="G61:H61"/>
    <mergeCell ref="T61:U61"/>
    <mergeCell ref="G62:H62"/>
    <mergeCell ref="T62:U62"/>
    <mergeCell ref="A63:B66"/>
    <mergeCell ref="C63:C66"/>
    <mergeCell ref="D63:E66"/>
    <mergeCell ref="G63:H63"/>
    <mergeCell ref="T63:U63"/>
    <mergeCell ref="G65:H65"/>
    <mergeCell ref="T65:U65"/>
    <mergeCell ref="G66:H66"/>
    <mergeCell ref="T66:U66"/>
    <mergeCell ref="G64:H64"/>
    <mergeCell ref="T64:U64"/>
    <mergeCell ref="T67:U67"/>
    <mergeCell ref="G68:H68"/>
    <mergeCell ref="T68:U68"/>
    <mergeCell ref="A67:B70"/>
    <mergeCell ref="C67:C70"/>
    <mergeCell ref="D67:E70"/>
    <mergeCell ref="G67:H67"/>
    <mergeCell ref="G69:H69"/>
    <mergeCell ref="T69:U69"/>
    <mergeCell ref="T71:U71"/>
    <mergeCell ref="G72:H72"/>
    <mergeCell ref="T72:U72"/>
    <mergeCell ref="T73:U73"/>
    <mergeCell ref="T74:U74"/>
    <mergeCell ref="G70:H70"/>
    <mergeCell ref="T70:U70"/>
    <mergeCell ref="C71:C74"/>
    <mergeCell ref="D71:E74"/>
    <mergeCell ref="G71:H71"/>
    <mergeCell ref="G74:H74"/>
    <mergeCell ref="G73:H73"/>
    <mergeCell ref="G82:H82"/>
    <mergeCell ref="C79:C82"/>
    <mergeCell ref="G79:H79"/>
    <mergeCell ref="G81:H81"/>
    <mergeCell ref="D79:E82"/>
    <mergeCell ref="A83:B86"/>
    <mergeCell ref="C83:C86"/>
    <mergeCell ref="D83:E86"/>
    <mergeCell ref="G83:H83"/>
    <mergeCell ref="G85:H85"/>
    <mergeCell ref="T85:U85"/>
    <mergeCell ref="G86:H86"/>
    <mergeCell ref="T86:U86"/>
    <mergeCell ref="T83:U83"/>
    <mergeCell ref="G84:H84"/>
    <mergeCell ref="T84:U84"/>
    <mergeCell ref="A87:B90"/>
    <mergeCell ref="C87:C90"/>
    <mergeCell ref="D87:E90"/>
    <mergeCell ref="G87:H87"/>
    <mergeCell ref="G89:H89"/>
    <mergeCell ref="T89:U89"/>
    <mergeCell ref="G90:H90"/>
    <mergeCell ref="T90:U90"/>
    <mergeCell ref="T87:U87"/>
    <mergeCell ref="G88:H88"/>
    <mergeCell ref="T88:U88"/>
    <mergeCell ref="A91:B94"/>
    <mergeCell ref="C91:C94"/>
    <mergeCell ref="D91:E94"/>
    <mergeCell ref="G91:H91"/>
    <mergeCell ref="G93:H93"/>
    <mergeCell ref="T93:U93"/>
    <mergeCell ref="G94:H94"/>
    <mergeCell ref="T94:U94"/>
    <mergeCell ref="T91:U91"/>
    <mergeCell ref="G92:H92"/>
    <mergeCell ref="T92:U92"/>
    <mergeCell ref="A95:B98"/>
    <mergeCell ref="C95:C98"/>
    <mergeCell ref="D95:E98"/>
    <mergeCell ref="G95:H95"/>
    <mergeCell ref="G97:H97"/>
    <mergeCell ref="T97:U97"/>
    <mergeCell ref="G98:H98"/>
    <mergeCell ref="T98:U98"/>
    <mergeCell ref="T95:U95"/>
    <mergeCell ref="G96:H96"/>
    <mergeCell ref="T96:U96"/>
    <mergeCell ref="A99:B102"/>
    <mergeCell ref="C99:C102"/>
    <mergeCell ref="D99:E102"/>
    <mergeCell ref="G99:H99"/>
    <mergeCell ref="G101:H101"/>
    <mergeCell ref="T101:U101"/>
    <mergeCell ref="G102:H102"/>
    <mergeCell ref="T102:U102"/>
    <mergeCell ref="T99:U99"/>
    <mergeCell ref="G100:H100"/>
    <mergeCell ref="T100:U100"/>
    <mergeCell ref="T103:U103"/>
    <mergeCell ref="G104:H104"/>
    <mergeCell ref="T104:U104"/>
    <mergeCell ref="A103:B106"/>
    <mergeCell ref="C103:C106"/>
    <mergeCell ref="D103:E106"/>
    <mergeCell ref="G103:H103"/>
    <mergeCell ref="G105:H105"/>
    <mergeCell ref="G107:H107"/>
    <mergeCell ref="T107:U107"/>
    <mergeCell ref="T105:U105"/>
    <mergeCell ref="G106:H106"/>
    <mergeCell ref="T106:U106"/>
    <mergeCell ref="G108:H108"/>
    <mergeCell ref="A71:B74"/>
    <mergeCell ref="A111:T111"/>
    <mergeCell ref="U111:V111"/>
    <mergeCell ref="G110:H110"/>
    <mergeCell ref="T110:U110"/>
    <mergeCell ref="A107:E110"/>
    <mergeCell ref="G109:H109"/>
    <mergeCell ref="T109:U109"/>
    <mergeCell ref="T82:U82"/>
    <mergeCell ref="T108:U108"/>
    <mergeCell ref="K112:M112"/>
    <mergeCell ref="A47:B50"/>
    <mergeCell ref="T54:U54"/>
    <mergeCell ref="T53:U53"/>
    <mergeCell ref="T52:U52"/>
    <mergeCell ref="T81:U81"/>
    <mergeCell ref="A79:B82"/>
    <mergeCell ref="T79:U79"/>
    <mergeCell ref="G80:H80"/>
    <mergeCell ref="T80:U80"/>
  </mergeCells>
  <printOptions/>
  <pageMargins left="0.2755905511811024" right="0.1968503937007874" top="0.5118110236220472" bottom="0.2755905511811024" header="0.5118110236220472" footer="0.5118110236220472"/>
  <pageSetup horizontalDpi="300" verticalDpi="300" orientation="landscape" paperSize="9" scale="67" r:id="rId1"/>
  <rowBreaks count="2" manualBreakCount="2">
    <brk id="42" max="21" man="1"/>
    <brk id="8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2011-03-17T14:49:02Z</cp:lastPrinted>
  <dcterms:created xsi:type="dcterms:W3CDTF">2006-11-13T07:44:06Z</dcterms:created>
  <dcterms:modified xsi:type="dcterms:W3CDTF">2011-04-21T09:08:14Z</dcterms:modified>
  <cp:category/>
  <cp:version/>
  <cp:contentType/>
  <cp:contentStatus/>
</cp:coreProperties>
</file>