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8" activeTab="8"/>
  </bookViews>
  <sheets>
    <sheet name="WPF-15.11.2010 " sheetId="1" r:id="rId1"/>
    <sheet name="Wyliczenie max zadłużenia" sheetId="2" r:id="rId2"/>
    <sheet name="Popr. wskaźnika zadłuż. 23.-2.2" sheetId="3" r:id="rId3"/>
    <sheet name="Wskaźnik 30.03.2011r" sheetId="4" r:id="rId4"/>
    <sheet name="Wskaxnik 28.04.2011r" sheetId="5" r:id="rId5"/>
    <sheet name="wskaxnik 27.05.2011" sheetId="6" state="hidden" r:id="rId6"/>
    <sheet name="wskaźnik 21.06.2011r" sheetId="7" state="hidden" r:id="rId7"/>
    <sheet name="wskaźnik na 30.06.2011" sheetId="8" state="hidden" r:id="rId8"/>
    <sheet name="30.08.2011r" sheetId="9" r:id="rId9"/>
  </sheets>
  <externalReferences>
    <externalReference r:id="rId12"/>
  </externalReferences>
  <definedNames>
    <definedName name="_xlnm.Print_Area" localSheetId="8">'30.08.2011r'!$A$1:$Q$20</definedName>
    <definedName name="_xlnm.Print_Area" localSheetId="2">'Popr. wskaźnika zadłuż. 23.-2.2'!$A$1:$Q$19</definedName>
    <definedName name="_xlnm.Print_Area" localSheetId="0">'WPF-15.11.2010 '!$A$1:$N$58</definedName>
    <definedName name="_xlnm.Print_Area" localSheetId="5">'wskaxnik 27.05.2011'!$A$1:$Q$19</definedName>
    <definedName name="_xlnm.Print_Area" localSheetId="4">'Wskaxnik 28.04.2011r'!$A$1:$Q$18</definedName>
    <definedName name="_xlnm.Print_Area" localSheetId="6">'wskaźnik 21.06.2011r'!$A$1:$Q$19</definedName>
    <definedName name="_xlnm.Print_Area" localSheetId="3">'Wskaźnik 30.03.2011r'!$A$1:$Q$18</definedName>
    <definedName name="_xlnm.Print_Area" localSheetId="1">'Wyliczenie max zadłużenia'!$A$1:$Q$11</definedName>
  </definedNames>
  <calcPr fullCalcOnLoad="1"/>
</workbook>
</file>

<file path=xl/sharedStrings.xml><?xml version="1.0" encoding="utf-8"?>
<sst xmlns="http://schemas.openxmlformats.org/spreadsheetml/2006/main" count="252" uniqueCount="99">
  <si>
    <t xml:space="preserve">Finansowej Powiatu Mławskiego na lata 2011-2022 </t>
  </si>
  <si>
    <t>Wieloletnia Prognoza Finansowa Powiatu Mławskiego na lata 2011-2020</t>
  </si>
  <si>
    <t>LP</t>
  </si>
  <si>
    <t>Wyszczególnienie</t>
  </si>
  <si>
    <t>1.</t>
  </si>
  <si>
    <t>Dochody ogółem, z tego:</t>
  </si>
  <si>
    <t>a.</t>
  </si>
  <si>
    <t>dochody bieżące</t>
  </si>
  <si>
    <t>b.</t>
  </si>
  <si>
    <t>dochody majatkowe w tym:</t>
  </si>
  <si>
    <t>c.</t>
  </si>
  <si>
    <t>ze sprzedazy majątku</t>
  </si>
  <si>
    <t>2.</t>
  </si>
  <si>
    <t>Wydatki bieżące(bez odsetek i prowizji od:kredytów i pożyczek oraz wyemitowanych papierów wartościowych)</t>
  </si>
  <si>
    <t xml:space="preserve">na wynagrodzenia i składki od nich naliczane </t>
  </si>
  <si>
    <t>zwiazane z funkcjonowaniem organów jst</t>
  </si>
  <si>
    <t>z tytułu gwaransji i poręczeń w tym:</t>
  </si>
  <si>
    <t>d.</t>
  </si>
  <si>
    <t>gwarancje i poręczenia podlegajace wyłaczeniu z limitów spłaty zobowiązań z art.. 243 ufp/169sufp</t>
  </si>
  <si>
    <t>e.</t>
  </si>
  <si>
    <t>wydatki bieżące objęte limitem art..226 ust.4 ufp.</t>
  </si>
  <si>
    <t>3.</t>
  </si>
  <si>
    <t>Wynik budżetu po wykonaniu wydatwków bieżących ( bez obsługi długu) (1-2)</t>
  </si>
  <si>
    <t>4.</t>
  </si>
  <si>
    <t>Nadwyzka budzetowa z lat ubiegłych plus wolne srodki, zgodnie z art..217 ufp, w tym:</t>
  </si>
  <si>
    <t>nadwyżka budżetowa z lat ubiegłych plus wolne srodki, zgodnie z art..217 ufp, angazowane na pokrycie deficytu budżetu roku bieżącego</t>
  </si>
  <si>
    <t>5.</t>
  </si>
  <si>
    <t>Inne przychody niezwiązane z zaciągnieciem długu</t>
  </si>
  <si>
    <t>6.</t>
  </si>
  <si>
    <t>Środki do dyspozycji (3+4+5)</t>
  </si>
  <si>
    <t>7.</t>
  </si>
  <si>
    <t>Spłata i obsługa długu, z tego:</t>
  </si>
  <si>
    <t>rozchody z tytułu spłaty rat kapitałowych oraz wykupu papierów wartosciowych</t>
  </si>
  <si>
    <t>wydatki biezące na obsługe długu</t>
  </si>
  <si>
    <t>8.</t>
  </si>
  <si>
    <t>Inne rozchody ( bez spłaty długu np. udzielane pozyczki)</t>
  </si>
  <si>
    <t xml:space="preserve">9. </t>
  </si>
  <si>
    <t>Środki do dyspozycji na wydatki majatkowe (6-7-8)</t>
  </si>
  <si>
    <t>10.</t>
  </si>
  <si>
    <t>Wydatki majatkowe, w tym:</t>
  </si>
  <si>
    <t>wydatki majatkowe objete limitem art..226 ust.4</t>
  </si>
  <si>
    <t>11.</t>
  </si>
  <si>
    <t>Przychody (kredyty,pozyczki,emisje obligacji)</t>
  </si>
  <si>
    <t>12.</t>
  </si>
  <si>
    <t>Wynik budzetu (9-10+11)</t>
  </si>
  <si>
    <t>13.</t>
  </si>
  <si>
    <t>Kwota długu, w tym:</t>
  </si>
  <si>
    <t>Łaczna kwota wyłaczeń z art..243 ust.3 pkt 1 ufp oraz z art..170 ust.3 sufp</t>
  </si>
  <si>
    <t>kwota wyłaczeń z art..243 ust.3 pkt 1 ufp oraz z art.. 170 ust.3 sufp przypadajaca na dany rok budzetowy</t>
  </si>
  <si>
    <t xml:space="preserve">14. </t>
  </si>
  <si>
    <t>Kwota zobowiazań zwiazku współtworzonego przez jst do spłaty w danym roku budzetowym podlegajace doliczeniu zgodnie z art.. 244 ufp</t>
  </si>
  <si>
    <t>15.</t>
  </si>
  <si>
    <t>Planowana łaczna kwoty spłaty zobowiazań</t>
  </si>
  <si>
    <t>Maksymalny dopuszczalny wskaźnik spłaty z art..243 ufp po uwzględnieniu art..244 ufp</t>
  </si>
  <si>
    <t>16.</t>
  </si>
  <si>
    <t>Spełnienie wskaźnika spłaty z art.. 243 ufp po uwzglęnieniu art.. 244 ufp</t>
  </si>
  <si>
    <t>spełnia</t>
  </si>
  <si>
    <t>17.</t>
  </si>
  <si>
    <t>18.</t>
  </si>
  <si>
    <t>19.</t>
  </si>
  <si>
    <t>Wydatki bieżące razem (2+7b)</t>
  </si>
  <si>
    <t>20.</t>
  </si>
  <si>
    <t>Wydatki ogółem (10+19)</t>
  </si>
  <si>
    <t>21.</t>
  </si>
  <si>
    <t>Wynik budżetu (1-20)</t>
  </si>
  <si>
    <t>22.</t>
  </si>
  <si>
    <t xml:space="preserve">Przychody budzetu </t>
  </si>
  <si>
    <t>23.</t>
  </si>
  <si>
    <t>Rozchody budżetu (7a+8)</t>
  </si>
  <si>
    <t>Przewodniczący Rady Powiatu Mławskiego</t>
  </si>
  <si>
    <t>……………………………………………………</t>
  </si>
  <si>
    <t>Zarząd Powiatu Mławskiego</t>
  </si>
  <si>
    <t>1. Włodzimierz Wojnarowski..............................</t>
  </si>
  <si>
    <t>2. Barbara Gutowska............................................</t>
  </si>
  <si>
    <t>3. Kazimierz Boćkowski…………………………….</t>
  </si>
  <si>
    <t>4. Józef Kanowski………………………………………</t>
  </si>
  <si>
    <t>5. Ireneusz Andrzej Józefski……………..</t>
  </si>
  <si>
    <t>Wielkości początkowe za lata 2008 - 2010 do obliczenia relacji, o której mowa w art. 243 ufp</t>
  </si>
  <si>
    <t>Lp.</t>
  </si>
  <si>
    <t>a</t>
  </si>
  <si>
    <t>Dochody bieżące</t>
  </si>
  <si>
    <t>b</t>
  </si>
  <si>
    <t>Sprzedaż majątku</t>
  </si>
  <si>
    <t>c</t>
  </si>
  <si>
    <t>Wydatki bieżące</t>
  </si>
  <si>
    <t>d</t>
  </si>
  <si>
    <t>Dochody ogółem</t>
  </si>
  <si>
    <t>e</t>
  </si>
  <si>
    <t>(Dochody bieżące+ sprzedaż majątku-wydatki bieżące)/ dochody ogółem</t>
  </si>
  <si>
    <t>Wydatki bieżace</t>
  </si>
  <si>
    <t>obsługa długu</t>
  </si>
  <si>
    <t xml:space="preserve"> </t>
  </si>
  <si>
    <t>Planowana łaczna kwota spłaty zobowiazań/dochody ogółem-max 15% z art.. 169 ufp</t>
  </si>
  <si>
    <t>Zadłużenie/dochody ogółem -max 60% z art.. 170 ufp</t>
  </si>
  <si>
    <t xml:space="preserve">z dnia…….w sprawie uchwalenia Wieloletniej Prognozy </t>
  </si>
  <si>
    <t>Załącznik Nr 2do Uchwały Rady Powiatu Mławskiego Nr…</t>
  </si>
  <si>
    <t>Średnia arytmetyczna obliczona dla ostatnich trzech lat</t>
  </si>
  <si>
    <t>Przewodniczący Powiatu Mławskiego</t>
  </si>
  <si>
    <t>Michał Danielewicz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</si>
</sst>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1">
    <font>
      <sz val="10"/>
      <name val="Arial CE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b/>
      <sz val="7"/>
      <name val="Arial CE"/>
      <family val="2"/>
    </font>
    <font>
      <sz val="7"/>
      <color indexed="8"/>
      <name val="Czcionka tekstu podstawowego"/>
      <family val="2"/>
    </font>
    <font>
      <sz val="9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name val="Arial CE"/>
      <family val="0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5" fillId="35" borderId="10" xfId="0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4" fontId="2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9" fillId="34" borderId="11" xfId="0" applyFont="1" applyFill="1" applyBorder="1" applyAlignment="1">
      <alignment/>
    </xf>
    <xf numFmtId="0" fontId="9" fillId="34" borderId="0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/>
    </xf>
    <xf numFmtId="0" fontId="8" fillId="34" borderId="1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vertical="center"/>
    </xf>
    <xf numFmtId="3" fontId="10" fillId="0" borderId="14" xfId="0" applyNumberFormat="1" applyFont="1" applyBorder="1" applyAlignment="1" applyProtection="1">
      <alignment/>
      <protection locked="0"/>
    </xf>
    <xf numFmtId="3" fontId="10" fillId="0" borderId="10" xfId="0" applyNumberFormat="1" applyFont="1" applyBorder="1" applyAlignment="1" applyProtection="1">
      <alignment/>
      <protection locked="0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 wrapText="1"/>
    </xf>
    <xf numFmtId="4" fontId="10" fillId="34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0" fillId="34" borderId="0" xfId="0" applyFont="1" applyFill="1" applyBorder="1" applyAlignment="1">
      <alignment vertical="center"/>
    </xf>
    <xf numFmtId="3" fontId="6" fillId="0" borderId="14" xfId="0" applyNumberFormat="1" applyFont="1" applyBorder="1" applyAlignment="1">
      <alignment/>
    </xf>
    <xf numFmtId="3" fontId="1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justify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4" fontId="10" fillId="0" borderId="14" xfId="0" applyNumberFormat="1" applyFont="1" applyBorder="1" applyAlignment="1" applyProtection="1">
      <alignment/>
      <protection locked="0"/>
    </xf>
    <xf numFmtId="4" fontId="10" fillId="0" borderId="10" xfId="0" applyNumberFormat="1" applyFont="1" applyBorder="1" applyAlignment="1" applyProtection="1">
      <alignment/>
      <protection locked="0"/>
    </xf>
    <xf numFmtId="4" fontId="6" fillId="0" borderId="14" xfId="0" applyNumberFormat="1" applyFont="1" applyBorder="1" applyAlignment="1">
      <alignment/>
    </xf>
    <xf numFmtId="4" fontId="1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5" fillId="0" borderId="10" xfId="0" applyNumberFormat="1" applyFont="1" applyBorder="1" applyAlignment="1">
      <alignment/>
    </xf>
    <xf numFmtId="0" fontId="8" fillId="34" borderId="15" xfId="0" applyFont="1" applyFill="1" applyBorder="1" applyAlignment="1">
      <alignment horizontal="center" wrapText="1"/>
    </xf>
    <xf numFmtId="0" fontId="8" fillId="34" borderId="16" xfId="0" applyFont="1" applyFill="1" applyBorder="1" applyAlignment="1">
      <alignment horizontal="center" wrapText="1"/>
    </xf>
    <xf numFmtId="0" fontId="8" fillId="34" borderId="17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8" fillId="34" borderId="0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4" fontId="15" fillId="0" borderId="18" xfId="0" applyNumberFormat="1" applyFont="1" applyBorder="1" applyAlignment="1">
      <alignment horizontal="center"/>
    </xf>
    <xf numFmtId="4" fontId="15" fillId="0" borderId="19" xfId="0" applyNumberFormat="1" applyFont="1" applyBorder="1" applyAlignment="1">
      <alignment horizontal="center"/>
    </xf>
    <xf numFmtId="4" fontId="15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0000006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PF"/>
      <sheetName val="programy"/>
      <sheetName val="Ciagłośc "/>
      <sheetName val="wielkosic za lata 2007-2009"/>
      <sheetName val="Arkusz1"/>
    </sheetNames>
    <sheetDataSet>
      <sheetData sheetId="0">
        <row r="11">
          <cell r="C11">
            <v>51619026</v>
          </cell>
        </row>
        <row r="24">
          <cell r="C24">
            <v>400000</v>
          </cell>
        </row>
      </sheetData>
      <sheetData sheetId="1">
        <row r="23">
          <cell r="H23">
            <v>0</v>
          </cell>
          <cell r="I23">
            <v>0</v>
          </cell>
          <cell r="J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H3" sqref="H3:H4"/>
    </sheetView>
  </sheetViews>
  <sheetFormatPr defaultColWidth="9.00390625" defaultRowHeight="12.75"/>
  <cols>
    <col min="1" max="1" width="4.75390625" style="1" customWidth="1"/>
    <col min="2" max="2" width="42.125" style="1" customWidth="1"/>
    <col min="3" max="3" width="12.125" style="1" customWidth="1"/>
    <col min="4" max="4" width="12.25390625" style="1" customWidth="1"/>
    <col min="5" max="6" width="12.125" style="1" customWidth="1"/>
    <col min="7" max="7" width="13.00390625" style="1" customWidth="1"/>
    <col min="8" max="8" width="12.125" style="1" customWidth="1"/>
    <col min="9" max="10" width="12.375" style="1" customWidth="1"/>
    <col min="11" max="11" width="12.25390625" style="1" customWidth="1"/>
    <col min="12" max="12" width="12.125" style="1" customWidth="1"/>
    <col min="13" max="13" width="12.75390625" style="1" customWidth="1"/>
    <col min="14" max="14" width="12.25390625" style="1" customWidth="1"/>
    <col min="15" max="16384" width="9.125" style="1" customWidth="1"/>
  </cols>
  <sheetData>
    <row r="1" ht="29.25" customHeight="1">
      <c r="K1" s="1" t="s">
        <v>95</v>
      </c>
    </row>
    <row r="2" ht="12.75">
      <c r="K2" s="1" t="s">
        <v>94</v>
      </c>
    </row>
    <row r="3" ht="12.75">
      <c r="K3" s="1" t="s">
        <v>0</v>
      </c>
    </row>
    <row r="4" spans="1:4" ht="12.75">
      <c r="A4" s="2" t="s">
        <v>1</v>
      </c>
      <c r="B4" s="2"/>
      <c r="C4" s="2"/>
      <c r="D4" s="2"/>
    </row>
    <row r="6" spans="1:14" ht="15" customHeight="1">
      <c r="A6" s="3" t="s">
        <v>2</v>
      </c>
      <c r="B6" s="4" t="s">
        <v>3</v>
      </c>
      <c r="C6" s="3">
        <v>2011</v>
      </c>
      <c r="D6" s="3">
        <v>2012</v>
      </c>
      <c r="E6" s="3">
        <v>2013</v>
      </c>
      <c r="F6" s="3">
        <v>2014</v>
      </c>
      <c r="G6" s="3">
        <v>2015</v>
      </c>
      <c r="H6" s="3">
        <v>2016</v>
      </c>
      <c r="I6" s="3">
        <v>2017</v>
      </c>
      <c r="J6" s="3">
        <v>2018</v>
      </c>
      <c r="K6" s="3">
        <v>2019</v>
      </c>
      <c r="L6" s="3">
        <v>2020</v>
      </c>
      <c r="M6" s="3">
        <v>2021</v>
      </c>
      <c r="N6" s="3">
        <v>2022</v>
      </c>
    </row>
    <row r="7" spans="1:14" s="7" customFormat="1" ht="14.25">
      <c r="A7" s="5" t="s">
        <v>4</v>
      </c>
      <c r="B7" s="5" t="s">
        <v>5</v>
      </c>
      <c r="C7" s="6">
        <f>C8+C9</f>
        <v>61534936</v>
      </c>
      <c r="D7" s="6">
        <f aca="true" t="shared" si="0" ref="D7:N7">D8+D9</f>
        <v>58676134</v>
      </c>
      <c r="E7" s="6">
        <f t="shared" si="0"/>
        <v>58493229</v>
      </c>
      <c r="F7" s="6">
        <f t="shared" si="0"/>
        <v>59813721</v>
      </c>
      <c r="G7" s="6">
        <f t="shared" si="0"/>
        <v>61308019</v>
      </c>
      <c r="H7" s="6">
        <f t="shared" si="0"/>
        <v>62840719</v>
      </c>
      <c r="I7" s="6">
        <f t="shared" si="0"/>
        <v>64411737</v>
      </c>
      <c r="J7" s="6">
        <f t="shared" si="0"/>
        <v>66022030</v>
      </c>
      <c r="K7" s="6">
        <f t="shared" si="0"/>
        <v>67672581</v>
      </c>
      <c r="L7" s="6">
        <f t="shared" si="0"/>
        <v>69364396</v>
      </c>
      <c r="M7" s="6">
        <f t="shared" si="0"/>
        <v>70959777</v>
      </c>
      <c r="N7" s="6">
        <f t="shared" si="0"/>
        <v>72591852</v>
      </c>
    </row>
    <row r="8" spans="1:14" ht="15">
      <c r="A8" s="8" t="s">
        <v>6</v>
      </c>
      <c r="B8" s="8" t="s">
        <v>7</v>
      </c>
      <c r="C8" s="9">
        <v>55654152</v>
      </c>
      <c r="D8" s="9">
        <v>57059554</v>
      </c>
      <c r="E8" s="9">
        <v>58491105</v>
      </c>
      <c r="F8" s="9">
        <v>59812701</v>
      </c>
      <c r="G8" s="9">
        <v>61308019</v>
      </c>
      <c r="H8" s="9">
        <v>62840719</v>
      </c>
      <c r="I8" s="9">
        <v>64411737</v>
      </c>
      <c r="J8" s="9">
        <v>66022030</v>
      </c>
      <c r="K8" s="9">
        <v>67672581</v>
      </c>
      <c r="L8" s="9">
        <v>69364396</v>
      </c>
      <c r="M8" s="9">
        <v>70959777</v>
      </c>
      <c r="N8" s="9">
        <v>72591852</v>
      </c>
    </row>
    <row r="9" spans="1:14" ht="15">
      <c r="A9" s="8" t="s">
        <v>8</v>
      </c>
      <c r="B9" s="8" t="s">
        <v>9</v>
      </c>
      <c r="C9" s="9">
        <v>5880784</v>
      </c>
      <c r="D9" s="9">
        <v>1616580</v>
      </c>
      <c r="E9" s="9">
        <v>2124</v>
      </c>
      <c r="F9" s="9">
        <v>1020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4" ht="15">
      <c r="A10" s="8" t="s">
        <v>10</v>
      </c>
      <c r="B10" s="8" t="s">
        <v>11</v>
      </c>
      <c r="C10" s="9">
        <v>2124</v>
      </c>
      <c r="D10" s="9">
        <v>2124</v>
      </c>
      <c r="E10" s="9">
        <v>2124</v>
      </c>
      <c r="F10" s="9">
        <v>1020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1:14" s="7" customFormat="1" ht="57" customHeight="1">
      <c r="A11" s="5" t="s">
        <v>12</v>
      </c>
      <c r="B11" s="10" t="s">
        <v>13</v>
      </c>
      <c r="C11" s="6">
        <v>51619026</v>
      </c>
      <c r="D11" s="6">
        <v>52865371</v>
      </c>
      <c r="E11" s="6">
        <v>54192067</v>
      </c>
      <c r="F11" s="6">
        <v>55406187</v>
      </c>
      <c r="G11" s="6">
        <v>56791342</v>
      </c>
      <c r="H11" s="6">
        <v>58211126</v>
      </c>
      <c r="I11" s="6">
        <v>59666404</v>
      </c>
      <c r="J11" s="6">
        <v>61158065</v>
      </c>
      <c r="K11" s="6">
        <v>62687015</v>
      </c>
      <c r="L11" s="6">
        <v>64254191</v>
      </c>
      <c r="M11" s="6">
        <v>65732037</v>
      </c>
      <c r="N11" s="6">
        <v>67243874</v>
      </c>
    </row>
    <row r="12" spans="1:14" ht="20.25" customHeight="1">
      <c r="A12" s="8" t="s">
        <v>6</v>
      </c>
      <c r="B12" s="11" t="s">
        <v>14</v>
      </c>
      <c r="C12" s="9">
        <v>36692881</v>
      </c>
      <c r="D12" s="9">
        <v>37610203</v>
      </c>
      <c r="E12" s="9">
        <v>38550458</v>
      </c>
      <c r="F12" s="9">
        <v>39514219</v>
      </c>
      <c r="G12" s="9">
        <v>40502075</v>
      </c>
      <c r="H12" s="9">
        <v>41514627</v>
      </c>
      <c r="I12" s="9">
        <v>42552492</v>
      </c>
      <c r="J12" s="9">
        <v>43616305</v>
      </c>
      <c r="K12" s="9">
        <v>44706712</v>
      </c>
      <c r="L12" s="9">
        <v>45824380</v>
      </c>
      <c r="M12" s="9">
        <v>46878341</v>
      </c>
      <c r="N12" s="9">
        <v>47956543</v>
      </c>
    </row>
    <row r="13" spans="1:14" ht="22.5" customHeight="1">
      <c r="A13" s="8" t="s">
        <v>8</v>
      </c>
      <c r="B13" s="8" t="s">
        <v>15</v>
      </c>
      <c r="C13" s="9">
        <v>605525</v>
      </c>
      <c r="D13" s="9">
        <f>C13*102.5%</f>
        <v>620663.125</v>
      </c>
      <c r="E13" s="9">
        <f aca="true" t="shared" si="1" ref="E13:N13">D13*102.5%</f>
        <v>636179.703125</v>
      </c>
      <c r="F13" s="9">
        <f t="shared" si="1"/>
        <v>652084.195703125</v>
      </c>
      <c r="G13" s="9">
        <f t="shared" si="1"/>
        <v>668386.3005957031</v>
      </c>
      <c r="H13" s="9">
        <f t="shared" si="1"/>
        <v>685095.9581105956</v>
      </c>
      <c r="I13" s="9">
        <f t="shared" si="1"/>
        <v>702223.3570633604</v>
      </c>
      <c r="J13" s="9">
        <f t="shared" si="1"/>
        <v>719778.9409899444</v>
      </c>
      <c r="K13" s="9">
        <f t="shared" si="1"/>
        <v>737773.414514693</v>
      </c>
      <c r="L13" s="9">
        <f t="shared" si="1"/>
        <v>756217.7498775602</v>
      </c>
      <c r="M13" s="9">
        <f t="shared" si="1"/>
        <v>775123.1936244991</v>
      </c>
      <c r="N13" s="9">
        <f t="shared" si="1"/>
        <v>794501.2734651115</v>
      </c>
    </row>
    <row r="14" spans="1:14" ht="23.25" customHeight="1">
      <c r="A14" s="8" t="s">
        <v>10</v>
      </c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 spans="1:14" ht="38.25" customHeight="1">
      <c r="A15" s="8" t="s">
        <v>17</v>
      </c>
      <c r="B15" s="11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4" ht="30.75" customHeight="1">
      <c r="A16" s="8" t="s">
        <v>19</v>
      </c>
      <c r="B16" s="11" t="s">
        <v>20</v>
      </c>
      <c r="C16" s="9">
        <v>1254988.08</v>
      </c>
      <c r="D16" s="9">
        <v>825834.96</v>
      </c>
      <c r="E16" s="9">
        <v>181414.74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14" s="7" customFormat="1" ht="42.75" customHeight="1">
      <c r="A17" s="5" t="s">
        <v>21</v>
      </c>
      <c r="B17" s="10" t="s">
        <v>22</v>
      </c>
      <c r="C17" s="6">
        <f>C7-C11</f>
        <v>9915910</v>
      </c>
      <c r="D17" s="6">
        <f aca="true" t="shared" si="2" ref="D17:N17">D7-D11</f>
        <v>5810763</v>
      </c>
      <c r="E17" s="6">
        <f t="shared" si="2"/>
        <v>4301162</v>
      </c>
      <c r="F17" s="6">
        <f t="shared" si="2"/>
        <v>4407534</v>
      </c>
      <c r="G17" s="6">
        <f t="shared" si="2"/>
        <v>4516677</v>
      </c>
      <c r="H17" s="6">
        <f t="shared" si="2"/>
        <v>4629593</v>
      </c>
      <c r="I17" s="6">
        <f t="shared" si="2"/>
        <v>4745333</v>
      </c>
      <c r="J17" s="6">
        <f t="shared" si="2"/>
        <v>4863965</v>
      </c>
      <c r="K17" s="6">
        <f t="shared" si="2"/>
        <v>4985566</v>
      </c>
      <c r="L17" s="6">
        <f t="shared" si="2"/>
        <v>5110205</v>
      </c>
      <c r="M17" s="6">
        <f t="shared" si="2"/>
        <v>5227740</v>
      </c>
      <c r="N17" s="6">
        <f t="shared" si="2"/>
        <v>5347978</v>
      </c>
    </row>
    <row r="18" spans="1:14" ht="38.25" customHeight="1">
      <c r="A18" s="12" t="s">
        <v>23</v>
      </c>
      <c r="B18" s="13" t="s">
        <v>24</v>
      </c>
      <c r="C18" s="9">
        <v>1932436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1:14" ht="54" customHeight="1">
      <c r="A19" s="8" t="s">
        <v>6</v>
      </c>
      <c r="B19" s="11" t="s">
        <v>25</v>
      </c>
      <c r="C19" s="9">
        <v>1005824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1:14" ht="39" customHeight="1">
      <c r="A20" s="12" t="s">
        <v>26</v>
      </c>
      <c r="B20" s="13" t="s">
        <v>27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1:14" s="7" customFormat="1" ht="25.5" customHeight="1">
      <c r="A21" s="5" t="s">
        <v>28</v>
      </c>
      <c r="B21" s="5" t="s">
        <v>29</v>
      </c>
      <c r="C21" s="6">
        <f>C17+C18+C20</f>
        <v>11848346</v>
      </c>
      <c r="D21" s="6">
        <f aca="true" t="shared" si="3" ref="D21:N21">D17+D18+D20</f>
        <v>5810763</v>
      </c>
      <c r="E21" s="6">
        <f t="shared" si="3"/>
        <v>4301162</v>
      </c>
      <c r="F21" s="6">
        <f t="shared" si="3"/>
        <v>4407534</v>
      </c>
      <c r="G21" s="6">
        <f t="shared" si="3"/>
        <v>4516677</v>
      </c>
      <c r="H21" s="6">
        <f t="shared" si="3"/>
        <v>4629593</v>
      </c>
      <c r="I21" s="6">
        <f t="shared" si="3"/>
        <v>4745333</v>
      </c>
      <c r="J21" s="6">
        <f t="shared" si="3"/>
        <v>4863965</v>
      </c>
      <c r="K21" s="6">
        <f t="shared" si="3"/>
        <v>4985566</v>
      </c>
      <c r="L21" s="6">
        <f t="shared" si="3"/>
        <v>5110205</v>
      </c>
      <c r="M21" s="6">
        <f t="shared" si="3"/>
        <v>5227740</v>
      </c>
      <c r="N21" s="6">
        <f t="shared" si="3"/>
        <v>5347978</v>
      </c>
    </row>
    <row r="22" spans="1:14" s="7" customFormat="1" ht="20.25" customHeight="1">
      <c r="A22" s="5" t="s">
        <v>30</v>
      </c>
      <c r="B22" s="5" t="s">
        <v>31</v>
      </c>
      <c r="C22" s="6">
        <v>1326612</v>
      </c>
      <c r="D22" s="6">
        <f aca="true" t="shared" si="4" ref="D22:N22">D23+D24</f>
        <v>1613093.04</v>
      </c>
      <c r="E22" s="6">
        <f t="shared" si="4"/>
        <v>1536906</v>
      </c>
      <c r="F22" s="6">
        <f t="shared" si="4"/>
        <v>1428607</v>
      </c>
      <c r="G22" s="6">
        <f t="shared" si="4"/>
        <v>1346440</v>
      </c>
      <c r="H22" s="6">
        <f t="shared" si="4"/>
        <v>1317608</v>
      </c>
      <c r="I22" s="6">
        <f t="shared" si="4"/>
        <v>1318266</v>
      </c>
      <c r="J22" s="6">
        <f t="shared" si="4"/>
        <v>1266401</v>
      </c>
      <c r="K22" s="6">
        <f t="shared" si="4"/>
        <v>918267</v>
      </c>
      <c r="L22" s="6">
        <f t="shared" si="4"/>
        <v>876991</v>
      </c>
      <c r="M22" s="6">
        <f t="shared" si="4"/>
        <v>835716</v>
      </c>
      <c r="N22" s="6">
        <f t="shared" si="4"/>
        <v>794440</v>
      </c>
    </row>
    <row r="23" spans="1:14" ht="36.75" customHeight="1">
      <c r="A23" s="8" t="s">
        <v>6</v>
      </c>
      <c r="B23" s="11" t="s">
        <v>32</v>
      </c>
      <c r="C23" s="9">
        <v>926612</v>
      </c>
      <c r="D23" s="9">
        <v>1111611.04</v>
      </c>
      <c r="E23" s="9">
        <v>1110000</v>
      </c>
      <c r="F23" s="9">
        <v>1056888</v>
      </c>
      <c r="G23" s="9">
        <v>1028100</v>
      </c>
      <c r="H23" s="9">
        <v>1047800</v>
      </c>
      <c r="I23" s="9">
        <v>1100000</v>
      </c>
      <c r="J23" s="9">
        <v>1100000</v>
      </c>
      <c r="K23" s="9">
        <v>791000</v>
      </c>
      <c r="L23" s="9">
        <v>791000</v>
      </c>
      <c r="M23" s="9">
        <v>791000</v>
      </c>
      <c r="N23" s="9">
        <v>791000</v>
      </c>
    </row>
    <row r="24" spans="1:14" ht="20.25" customHeight="1">
      <c r="A24" s="8" t="s">
        <v>8</v>
      </c>
      <c r="B24" s="8" t="s">
        <v>33</v>
      </c>
      <c r="C24" s="9">
        <v>400000</v>
      </c>
      <c r="D24" s="9">
        <v>501482</v>
      </c>
      <c r="E24" s="9">
        <v>426906</v>
      </c>
      <c r="F24" s="9">
        <v>371719</v>
      </c>
      <c r="G24" s="9">
        <v>318340</v>
      </c>
      <c r="H24" s="9">
        <v>269808</v>
      </c>
      <c r="I24" s="9">
        <v>218266</v>
      </c>
      <c r="J24" s="9">
        <v>166401</v>
      </c>
      <c r="K24" s="9">
        <v>127267</v>
      </c>
      <c r="L24" s="9">
        <v>85991</v>
      </c>
      <c r="M24" s="9">
        <v>44716</v>
      </c>
      <c r="N24" s="9">
        <v>3440</v>
      </c>
    </row>
    <row r="25" spans="1:14" ht="33" customHeight="1">
      <c r="A25" s="12" t="s">
        <v>34</v>
      </c>
      <c r="B25" s="13" t="s">
        <v>35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33.75" customHeight="1">
      <c r="A26" s="12" t="s">
        <v>36</v>
      </c>
      <c r="B26" s="13" t="s">
        <v>37</v>
      </c>
      <c r="C26" s="14">
        <f>C21-C22-C25</f>
        <v>10521734</v>
      </c>
      <c r="D26" s="14">
        <f aca="true" t="shared" si="5" ref="D26:N26">D21-D22-D25</f>
        <v>4197669.96</v>
      </c>
      <c r="E26" s="14">
        <f t="shared" si="5"/>
        <v>2764256</v>
      </c>
      <c r="F26" s="14">
        <f t="shared" si="5"/>
        <v>2978927</v>
      </c>
      <c r="G26" s="14">
        <f t="shared" si="5"/>
        <v>3170237</v>
      </c>
      <c r="H26" s="14">
        <f t="shared" si="5"/>
        <v>3311985</v>
      </c>
      <c r="I26" s="14">
        <f t="shared" si="5"/>
        <v>3427067</v>
      </c>
      <c r="J26" s="14">
        <f t="shared" si="5"/>
        <v>3597564</v>
      </c>
      <c r="K26" s="14">
        <f t="shared" si="5"/>
        <v>4067299</v>
      </c>
      <c r="L26" s="14">
        <f t="shared" si="5"/>
        <v>4233214</v>
      </c>
      <c r="M26" s="14">
        <f t="shared" si="5"/>
        <v>4392024</v>
      </c>
      <c r="N26" s="14">
        <f t="shared" si="5"/>
        <v>4553538</v>
      </c>
    </row>
    <row r="27" spans="1:14" ht="20.25" customHeight="1">
      <c r="A27" s="12" t="s">
        <v>38</v>
      </c>
      <c r="B27" s="12" t="s">
        <v>39</v>
      </c>
      <c r="C27" s="14">
        <v>15121734</v>
      </c>
      <c r="D27" s="14">
        <v>2199537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</row>
    <row r="28" spans="1:14" ht="17.25" customHeight="1">
      <c r="A28" s="8" t="s">
        <v>6</v>
      </c>
      <c r="B28" s="11" t="s">
        <v>40</v>
      </c>
      <c r="C28" s="9">
        <v>6318646</v>
      </c>
      <c r="D28" s="9">
        <v>2199537</v>
      </c>
      <c r="E28" s="9">
        <f>'[1]programy'!H23</f>
        <v>0</v>
      </c>
      <c r="F28" s="9">
        <f>'[1]programy'!I23</f>
        <v>0</v>
      </c>
      <c r="G28" s="9">
        <f>'[1]programy'!J23</f>
        <v>0</v>
      </c>
      <c r="H28" s="9" t="e">
        <f>'[1]programy'!K23</f>
        <v>#REF!</v>
      </c>
      <c r="I28" s="9" t="e">
        <f>'[1]programy'!L23</f>
        <v>#REF!</v>
      </c>
      <c r="J28" s="9" t="e">
        <f>'[1]programy'!M23</f>
        <v>#REF!</v>
      </c>
      <c r="K28" s="9" t="e">
        <f>'[1]programy'!N23</f>
        <v>#REF!</v>
      </c>
      <c r="L28" s="9" t="e">
        <f>'[1]programy'!O23</f>
        <v>#REF!</v>
      </c>
      <c r="M28" s="9" t="e">
        <f>'[1]programy'!P23</f>
        <v>#REF!</v>
      </c>
      <c r="N28" s="9" t="e">
        <f>'[1]programy'!Q23</f>
        <v>#REF!</v>
      </c>
    </row>
    <row r="29" spans="1:14" ht="30" customHeight="1">
      <c r="A29" s="12" t="s">
        <v>41</v>
      </c>
      <c r="B29" s="13" t="s">
        <v>42</v>
      </c>
      <c r="C29" s="14">
        <v>4600000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</row>
    <row r="30" spans="1:14" s="15" customFormat="1" ht="14.25">
      <c r="A30" s="12" t="s">
        <v>43</v>
      </c>
      <c r="B30" s="12" t="s">
        <v>44</v>
      </c>
      <c r="C30" s="14">
        <f>C26-C27+C29</f>
        <v>0</v>
      </c>
      <c r="D30" s="14">
        <f aca="true" t="shared" si="6" ref="D30:N30">D26-D27+D29</f>
        <v>1998132.96</v>
      </c>
      <c r="E30" s="14">
        <f t="shared" si="6"/>
        <v>2764256</v>
      </c>
      <c r="F30" s="14">
        <f t="shared" si="6"/>
        <v>2978927</v>
      </c>
      <c r="G30" s="14">
        <f t="shared" si="6"/>
        <v>3170237</v>
      </c>
      <c r="H30" s="14">
        <f t="shared" si="6"/>
        <v>3311985</v>
      </c>
      <c r="I30" s="14">
        <f t="shared" si="6"/>
        <v>3427067</v>
      </c>
      <c r="J30" s="14">
        <f t="shared" si="6"/>
        <v>3597564</v>
      </c>
      <c r="K30" s="14">
        <f t="shared" si="6"/>
        <v>4067299</v>
      </c>
      <c r="L30" s="14">
        <f t="shared" si="6"/>
        <v>4233214</v>
      </c>
      <c r="M30" s="14">
        <f t="shared" si="6"/>
        <v>4392024</v>
      </c>
      <c r="N30" s="14">
        <f t="shared" si="6"/>
        <v>4553538</v>
      </c>
    </row>
    <row r="31" spans="1:14" s="7" customFormat="1" ht="14.25">
      <c r="A31" s="5" t="s">
        <v>45</v>
      </c>
      <c r="B31" s="5" t="s">
        <v>46</v>
      </c>
      <c r="C31" s="6">
        <v>10718399.04</v>
      </c>
      <c r="D31" s="6">
        <f>C31-D23</f>
        <v>9606788</v>
      </c>
      <c r="E31" s="6">
        <f>D31-E23</f>
        <v>8496788</v>
      </c>
      <c r="F31" s="6">
        <f aca="true" t="shared" si="7" ref="F31:N31">E31-F23</f>
        <v>7439900</v>
      </c>
      <c r="G31" s="6">
        <f t="shared" si="7"/>
        <v>6411800</v>
      </c>
      <c r="H31" s="6">
        <f t="shared" si="7"/>
        <v>5364000</v>
      </c>
      <c r="I31" s="6">
        <f t="shared" si="7"/>
        <v>4264000</v>
      </c>
      <c r="J31" s="6">
        <f t="shared" si="7"/>
        <v>3164000</v>
      </c>
      <c r="K31" s="6">
        <f t="shared" si="7"/>
        <v>2373000</v>
      </c>
      <c r="L31" s="6">
        <f t="shared" si="7"/>
        <v>1582000</v>
      </c>
      <c r="M31" s="6">
        <f t="shared" si="7"/>
        <v>791000</v>
      </c>
      <c r="N31" s="6">
        <f t="shared" si="7"/>
        <v>0</v>
      </c>
    </row>
    <row r="32" spans="1:14" ht="42" customHeight="1">
      <c r="A32" s="8" t="s">
        <v>6</v>
      </c>
      <c r="B32" s="11" t="s">
        <v>47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</row>
    <row r="33" spans="1:14" ht="48" customHeight="1">
      <c r="A33" s="8" t="s">
        <v>8</v>
      </c>
      <c r="B33" s="11" t="s">
        <v>48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</row>
    <row r="34" spans="1:14" ht="61.5" customHeight="1">
      <c r="A34" s="12" t="s">
        <v>49</v>
      </c>
      <c r="B34" s="13" t="s">
        <v>50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</row>
    <row r="35" spans="1:14" s="7" customFormat="1" ht="22.5" customHeight="1">
      <c r="A35" s="5" t="s">
        <v>51</v>
      </c>
      <c r="B35" s="10" t="s">
        <v>52</v>
      </c>
      <c r="C35" s="6">
        <f>(C23+C24)/C7*100</f>
        <v>2.1558680096782745</v>
      </c>
      <c r="D35" s="6">
        <f aca="true" t="shared" si="8" ref="D35:N35">(D23+D24)/D7*100</f>
        <v>2.7491467655316217</v>
      </c>
      <c r="E35" s="6">
        <f t="shared" si="8"/>
        <v>2.627493859161032</v>
      </c>
      <c r="F35" s="6">
        <f t="shared" si="8"/>
        <v>2.388426896230047</v>
      </c>
      <c r="G35" s="6">
        <f t="shared" si="8"/>
        <v>2.196189049918576</v>
      </c>
      <c r="H35" s="6">
        <f t="shared" si="8"/>
        <v>2.096742400417156</v>
      </c>
      <c r="I35" s="6">
        <f t="shared" si="8"/>
        <v>2.046623894027264</v>
      </c>
      <c r="J35" s="6">
        <f t="shared" si="8"/>
        <v>1.918149139007086</v>
      </c>
      <c r="K35" s="6">
        <f t="shared" si="8"/>
        <v>1.3569262268864846</v>
      </c>
      <c r="L35" s="6">
        <f t="shared" si="8"/>
        <v>1.2643244237288536</v>
      </c>
      <c r="M35" s="6">
        <f t="shared" si="8"/>
        <v>1.1777319987913715</v>
      </c>
      <c r="N35" s="6">
        <f t="shared" si="8"/>
        <v>1.0943927976930523</v>
      </c>
    </row>
    <row r="36" spans="1:14" s="7" customFormat="1" ht="39" customHeight="1">
      <c r="A36" s="16" t="s">
        <v>6</v>
      </c>
      <c r="B36" s="17" t="s">
        <v>53</v>
      </c>
      <c r="C36" s="6">
        <v>7.441130489861587</v>
      </c>
      <c r="D36" s="6">
        <v>6.478677749238644</v>
      </c>
      <c r="E36" s="6">
        <v>5.3818486377491555</v>
      </c>
      <c r="F36" s="6">
        <v>6.277092438577879</v>
      </c>
      <c r="G36" s="6">
        <v>6.555904596671917</v>
      </c>
      <c r="H36" s="6">
        <v>6.739557952053763</v>
      </c>
      <c r="I36" s="6">
        <v>6.8443605920461374</v>
      </c>
      <c r="J36" s="6">
        <v>6.938033879203584</v>
      </c>
      <c r="K36" s="6">
        <v>7.027102283407845</v>
      </c>
      <c r="L36" s="6">
        <v>7.107532404996018</v>
      </c>
      <c r="M36" s="6">
        <v>7.179162798270143</v>
      </c>
      <c r="N36" s="6">
        <v>7.2421713009019335</v>
      </c>
    </row>
    <row r="37" spans="1:14" s="7" customFormat="1" ht="41.25" customHeight="1">
      <c r="A37" s="5" t="s">
        <v>54</v>
      </c>
      <c r="B37" s="10" t="s">
        <v>55</v>
      </c>
      <c r="C37" s="18" t="s">
        <v>56</v>
      </c>
      <c r="D37" s="18" t="s">
        <v>56</v>
      </c>
      <c r="E37" s="18" t="s">
        <v>56</v>
      </c>
      <c r="F37" s="18" t="s">
        <v>56</v>
      </c>
      <c r="G37" s="18" t="s">
        <v>56</v>
      </c>
      <c r="H37" s="18" t="s">
        <v>56</v>
      </c>
      <c r="I37" s="18" t="s">
        <v>56</v>
      </c>
      <c r="J37" s="18" t="s">
        <v>56</v>
      </c>
      <c r="K37" s="19" t="s">
        <v>56</v>
      </c>
      <c r="L37" s="19" t="s">
        <v>56</v>
      </c>
      <c r="M37" s="19" t="s">
        <v>56</v>
      </c>
      <c r="N37" s="19" t="s">
        <v>56</v>
      </c>
    </row>
    <row r="38" spans="1:14" ht="51" customHeight="1">
      <c r="A38" s="8" t="s">
        <v>57</v>
      </c>
      <c r="B38" s="11" t="s">
        <v>92</v>
      </c>
      <c r="C38" s="9">
        <f>C22/C7*100</f>
        <v>2.1558680096782745</v>
      </c>
      <c r="D38" s="9">
        <f>D22/D7*100</f>
        <v>2.7491467655316217</v>
      </c>
      <c r="E38" s="9">
        <f aca="true" t="shared" si="9" ref="E38:N38">E22/E7*100</f>
        <v>2.627493859161032</v>
      </c>
      <c r="F38" s="9">
        <f t="shared" si="9"/>
        <v>2.388426896230047</v>
      </c>
      <c r="G38" s="9">
        <f t="shared" si="9"/>
        <v>2.196189049918576</v>
      </c>
      <c r="H38" s="9">
        <f t="shared" si="9"/>
        <v>2.096742400417156</v>
      </c>
      <c r="I38" s="9">
        <f t="shared" si="9"/>
        <v>2.046623894027264</v>
      </c>
      <c r="J38" s="9">
        <f t="shared" si="9"/>
        <v>1.918149139007086</v>
      </c>
      <c r="K38" s="9">
        <f t="shared" si="9"/>
        <v>1.3569262268864846</v>
      </c>
      <c r="L38" s="9">
        <f t="shared" si="9"/>
        <v>1.2643244237288536</v>
      </c>
      <c r="M38" s="9">
        <f t="shared" si="9"/>
        <v>1.1777319987913715</v>
      </c>
      <c r="N38" s="9">
        <f t="shared" si="9"/>
        <v>1.0943927976930523</v>
      </c>
    </row>
    <row r="39" spans="1:14" ht="34.5" customHeight="1">
      <c r="A39" s="8" t="s">
        <v>58</v>
      </c>
      <c r="B39" s="11" t="s">
        <v>93</v>
      </c>
      <c r="C39" s="9">
        <f>C31/C7*100</f>
        <v>17.41839633992631</v>
      </c>
      <c r="D39" s="9">
        <f>D31/D7*100</f>
        <v>16.372564695554072</v>
      </c>
      <c r="E39" s="9">
        <f aca="true" t="shared" si="10" ref="E39:N39">E31/E7*100</f>
        <v>14.526105235188847</v>
      </c>
      <c r="F39" s="9">
        <f t="shared" si="10"/>
        <v>12.43845036826918</v>
      </c>
      <c r="G39" s="9">
        <f t="shared" si="10"/>
        <v>10.458338247725798</v>
      </c>
      <c r="H39" s="9">
        <f t="shared" si="10"/>
        <v>8.53586668860361</v>
      </c>
      <c r="I39" s="9">
        <f t="shared" si="10"/>
        <v>6.61991152326788</v>
      </c>
      <c r="J39" s="9">
        <f t="shared" si="10"/>
        <v>4.792339769013465</v>
      </c>
      <c r="K39" s="9">
        <f t="shared" si="10"/>
        <v>3.506590061933651</v>
      </c>
      <c r="L39" s="9">
        <f t="shared" si="10"/>
        <v>2.280708967753428</v>
      </c>
      <c r="M39" s="9">
        <f t="shared" si="10"/>
        <v>1.114716017216345</v>
      </c>
      <c r="N39" s="9">
        <f t="shared" si="10"/>
        <v>0</v>
      </c>
    </row>
    <row r="40" spans="1:14" ht="15">
      <c r="A40" s="8" t="s">
        <v>59</v>
      </c>
      <c r="B40" s="8" t="s">
        <v>60</v>
      </c>
      <c r="C40" s="9">
        <f>C11+C24</f>
        <v>52019026</v>
      </c>
      <c r="D40" s="9">
        <f aca="true" t="shared" si="11" ref="D40:N40">D11+D24</f>
        <v>53366853</v>
      </c>
      <c r="E40" s="9">
        <f t="shared" si="11"/>
        <v>54618973</v>
      </c>
      <c r="F40" s="9">
        <f t="shared" si="11"/>
        <v>55777906</v>
      </c>
      <c r="G40" s="9">
        <f t="shared" si="11"/>
        <v>57109682</v>
      </c>
      <c r="H40" s="9">
        <f t="shared" si="11"/>
        <v>58480934</v>
      </c>
      <c r="I40" s="9">
        <f t="shared" si="11"/>
        <v>59884670</v>
      </c>
      <c r="J40" s="9">
        <f t="shared" si="11"/>
        <v>61324466</v>
      </c>
      <c r="K40" s="9">
        <f t="shared" si="11"/>
        <v>62814282</v>
      </c>
      <c r="L40" s="9">
        <f t="shared" si="11"/>
        <v>64340182</v>
      </c>
      <c r="M40" s="9">
        <f t="shared" si="11"/>
        <v>65776753</v>
      </c>
      <c r="N40" s="9">
        <f t="shared" si="11"/>
        <v>67247314</v>
      </c>
    </row>
    <row r="41" spans="1:14" ht="15">
      <c r="A41" s="8" t="s">
        <v>61</v>
      </c>
      <c r="B41" s="8" t="s">
        <v>62</v>
      </c>
      <c r="C41" s="9">
        <f>C40+C27</f>
        <v>67140760</v>
      </c>
      <c r="D41" s="9">
        <f aca="true" t="shared" si="12" ref="D41:N41">D40+D27</f>
        <v>55566390</v>
      </c>
      <c r="E41" s="9">
        <f t="shared" si="12"/>
        <v>54618973</v>
      </c>
      <c r="F41" s="9">
        <f t="shared" si="12"/>
        <v>55777906</v>
      </c>
      <c r="G41" s="9">
        <f t="shared" si="12"/>
        <v>57109682</v>
      </c>
      <c r="H41" s="9">
        <f t="shared" si="12"/>
        <v>58480934</v>
      </c>
      <c r="I41" s="9">
        <f t="shared" si="12"/>
        <v>59884670</v>
      </c>
      <c r="J41" s="9">
        <f t="shared" si="12"/>
        <v>61324466</v>
      </c>
      <c r="K41" s="9">
        <f t="shared" si="12"/>
        <v>62814282</v>
      </c>
      <c r="L41" s="9">
        <f t="shared" si="12"/>
        <v>64340182</v>
      </c>
      <c r="M41" s="9">
        <f t="shared" si="12"/>
        <v>65776753</v>
      </c>
      <c r="N41" s="9">
        <f t="shared" si="12"/>
        <v>67247314</v>
      </c>
    </row>
    <row r="42" spans="1:14" ht="15">
      <c r="A42" s="8" t="s">
        <v>63</v>
      </c>
      <c r="B42" s="8" t="s">
        <v>64</v>
      </c>
      <c r="C42" s="9">
        <f>C7-C41</f>
        <v>-5605824</v>
      </c>
      <c r="D42" s="9">
        <f aca="true" t="shared" si="13" ref="D42:N42">D7-D41</f>
        <v>3109744</v>
      </c>
      <c r="E42" s="9">
        <f t="shared" si="13"/>
        <v>3874256</v>
      </c>
      <c r="F42" s="9">
        <f t="shared" si="13"/>
        <v>4035815</v>
      </c>
      <c r="G42" s="9">
        <f t="shared" si="13"/>
        <v>4198337</v>
      </c>
      <c r="H42" s="9">
        <f t="shared" si="13"/>
        <v>4359785</v>
      </c>
      <c r="I42" s="9">
        <f t="shared" si="13"/>
        <v>4527067</v>
      </c>
      <c r="J42" s="9">
        <f t="shared" si="13"/>
        <v>4697564</v>
      </c>
      <c r="K42" s="9">
        <f t="shared" si="13"/>
        <v>4858299</v>
      </c>
      <c r="L42" s="9">
        <f t="shared" si="13"/>
        <v>5024214</v>
      </c>
      <c r="M42" s="9">
        <f t="shared" si="13"/>
        <v>5183024</v>
      </c>
      <c r="N42" s="9">
        <f t="shared" si="13"/>
        <v>5344538</v>
      </c>
    </row>
    <row r="43" spans="1:14" ht="15">
      <c r="A43" s="8" t="s">
        <v>65</v>
      </c>
      <c r="B43" s="8" t="s">
        <v>66</v>
      </c>
      <c r="C43" s="9">
        <f>C18+C20+C29</f>
        <v>6532436</v>
      </c>
      <c r="D43" s="9">
        <f aca="true" t="shared" si="14" ref="D43:N43">D18+D20+D29</f>
        <v>0</v>
      </c>
      <c r="E43" s="9">
        <f t="shared" si="14"/>
        <v>0</v>
      </c>
      <c r="F43" s="9">
        <f t="shared" si="14"/>
        <v>0</v>
      </c>
      <c r="G43" s="9">
        <f t="shared" si="14"/>
        <v>0</v>
      </c>
      <c r="H43" s="9">
        <f t="shared" si="14"/>
        <v>0</v>
      </c>
      <c r="I43" s="9">
        <f t="shared" si="14"/>
        <v>0</v>
      </c>
      <c r="J43" s="9">
        <f t="shared" si="14"/>
        <v>0</v>
      </c>
      <c r="K43" s="9">
        <f t="shared" si="14"/>
        <v>0</v>
      </c>
      <c r="L43" s="9">
        <f t="shared" si="14"/>
        <v>0</v>
      </c>
      <c r="M43" s="9">
        <f t="shared" si="14"/>
        <v>0</v>
      </c>
      <c r="N43" s="9">
        <f t="shared" si="14"/>
        <v>0</v>
      </c>
    </row>
    <row r="44" spans="1:14" ht="15">
      <c r="A44" s="8" t="s">
        <v>67</v>
      </c>
      <c r="B44" s="8" t="s">
        <v>68</v>
      </c>
      <c r="C44" s="9">
        <f>C23+C25</f>
        <v>926612</v>
      </c>
      <c r="D44" s="9">
        <f aca="true" t="shared" si="15" ref="D44:N44">D23+D25</f>
        <v>1111611.04</v>
      </c>
      <c r="E44" s="9">
        <f t="shared" si="15"/>
        <v>1110000</v>
      </c>
      <c r="F44" s="9">
        <f t="shared" si="15"/>
        <v>1056888</v>
      </c>
      <c r="G44" s="9">
        <f t="shared" si="15"/>
        <v>1028100</v>
      </c>
      <c r="H44" s="9">
        <f t="shared" si="15"/>
        <v>1047800</v>
      </c>
      <c r="I44" s="9">
        <f t="shared" si="15"/>
        <v>1100000</v>
      </c>
      <c r="J44" s="9">
        <f t="shared" si="15"/>
        <v>1100000</v>
      </c>
      <c r="K44" s="9">
        <f t="shared" si="15"/>
        <v>791000</v>
      </c>
      <c r="L44" s="9">
        <f t="shared" si="15"/>
        <v>791000</v>
      </c>
      <c r="M44" s="9">
        <f t="shared" si="15"/>
        <v>791000</v>
      </c>
      <c r="N44" s="9">
        <f t="shared" si="15"/>
        <v>791000</v>
      </c>
    </row>
    <row r="46" ht="12.75">
      <c r="J46" s="1" t="s">
        <v>69</v>
      </c>
    </row>
    <row r="47" ht="12.75">
      <c r="J47" s="1" t="s">
        <v>70</v>
      </c>
    </row>
    <row r="49" ht="12.75">
      <c r="K49" s="1" t="s">
        <v>91</v>
      </c>
    </row>
    <row r="50" spans="9:13" ht="12.75">
      <c r="I50" s="20"/>
      <c r="J50" s="20"/>
      <c r="K50" s="20"/>
      <c r="L50" s="20"/>
      <c r="M50" s="20"/>
    </row>
    <row r="51" spans="9:13" ht="15">
      <c r="I51" s="44" t="s">
        <v>71</v>
      </c>
      <c r="J51" s="44"/>
      <c r="K51" s="44"/>
      <c r="L51" s="44"/>
      <c r="M51" s="21"/>
    </row>
    <row r="52" spans="9:13" ht="15">
      <c r="I52" s="45"/>
      <c r="J52" s="46"/>
      <c r="K52" s="46"/>
      <c r="L52" s="46"/>
      <c r="M52" s="20"/>
    </row>
    <row r="53" spans="9:13" ht="15">
      <c r="I53" s="47" t="s">
        <v>72</v>
      </c>
      <c r="J53" s="47"/>
      <c r="K53" s="47"/>
      <c r="L53" s="47"/>
      <c r="M53" s="22"/>
    </row>
    <row r="54" spans="9:13" ht="15">
      <c r="I54" s="47" t="s">
        <v>73</v>
      </c>
      <c r="J54" s="47"/>
      <c r="K54" s="47"/>
      <c r="L54" s="47"/>
      <c r="M54" s="22"/>
    </row>
    <row r="55" spans="9:13" ht="15">
      <c r="I55" s="46" t="s">
        <v>74</v>
      </c>
      <c r="J55" s="46"/>
      <c r="K55" s="46"/>
      <c r="L55" s="46"/>
      <c r="M55" s="20"/>
    </row>
    <row r="56" spans="9:13" ht="15">
      <c r="I56" s="46" t="s">
        <v>75</v>
      </c>
      <c r="J56" s="46"/>
      <c r="K56" s="46"/>
      <c r="L56" s="46"/>
      <c r="M56" s="20"/>
    </row>
    <row r="57" spans="9:13" ht="15">
      <c r="I57" s="46" t="s">
        <v>76</v>
      </c>
      <c r="J57" s="46"/>
      <c r="K57" s="46"/>
      <c r="L57" s="46"/>
      <c r="M57" s="20"/>
    </row>
    <row r="58" spans="9:13" ht="12.75">
      <c r="I58" s="20"/>
      <c r="J58" s="20"/>
      <c r="K58" s="20"/>
      <c r="L58" s="20"/>
      <c r="M58" s="20"/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D12" sqref="D12:D13"/>
    </sheetView>
  </sheetViews>
  <sheetFormatPr defaultColWidth="9.00390625" defaultRowHeight="12.75"/>
  <cols>
    <col min="2" max="2" width="16.00390625" style="0" customWidth="1"/>
    <col min="3" max="3" width="12.00390625" style="0" customWidth="1"/>
    <col min="4" max="4" width="12.125" style="0" customWidth="1"/>
    <col min="5" max="5" width="12.00390625" style="0" customWidth="1"/>
    <col min="6" max="6" width="12.25390625" style="0" customWidth="1"/>
    <col min="7" max="7" width="11.875" style="0" customWidth="1"/>
    <col min="8" max="8" width="11.625" style="0" customWidth="1"/>
    <col min="9" max="9" width="11.875" style="0" customWidth="1"/>
    <col min="10" max="11" width="11.25390625" style="0" customWidth="1"/>
    <col min="12" max="12" width="11.375" style="0" customWidth="1"/>
    <col min="13" max="13" width="10.375" style="0" customWidth="1"/>
    <col min="14" max="15" width="10.625" style="0" customWidth="1"/>
    <col min="16" max="16" width="10.125" style="0" customWidth="1"/>
    <col min="17" max="17" width="10.25390625" style="0" customWidth="1"/>
  </cols>
  <sheetData>
    <row r="1" spans="1:5" ht="12.75">
      <c r="A1" s="55" t="s">
        <v>77</v>
      </c>
      <c r="B1" s="56"/>
      <c r="C1" s="56"/>
      <c r="D1" s="56"/>
      <c r="E1" s="57"/>
    </row>
    <row r="2" spans="1:5" ht="12.75">
      <c r="A2" s="58"/>
      <c r="B2" s="59"/>
      <c r="C2" s="59"/>
      <c r="D2" s="59"/>
      <c r="E2" s="60"/>
    </row>
    <row r="3" spans="1:5" ht="12.75">
      <c r="A3" s="23"/>
      <c r="B3" s="24"/>
      <c r="C3" s="24"/>
      <c r="D3" s="25"/>
      <c r="E3" s="26"/>
    </row>
    <row r="4" spans="1:5" ht="13.5" thickBot="1">
      <c r="A4" s="23"/>
      <c r="B4" s="25"/>
      <c r="C4" s="25"/>
      <c r="D4" s="25"/>
      <c r="E4" s="27"/>
    </row>
    <row r="5" spans="1:17" ht="13.5" thickBot="1">
      <c r="A5" s="28" t="s">
        <v>78</v>
      </c>
      <c r="B5" s="28" t="s">
        <v>3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28">
        <v>2022</v>
      </c>
    </row>
    <row r="6" spans="1:17" ht="30.75" customHeight="1">
      <c r="A6" s="29" t="s">
        <v>79</v>
      </c>
      <c r="B6" s="30" t="s">
        <v>80</v>
      </c>
      <c r="C6" s="31">
        <v>45012337</v>
      </c>
      <c r="D6" s="32">
        <v>51193222</v>
      </c>
      <c r="E6" s="31">
        <v>53217340.03</v>
      </c>
      <c r="F6" s="31">
        <v>55654152</v>
      </c>
      <c r="G6" s="31">
        <v>57059554</v>
      </c>
      <c r="H6" s="31">
        <v>58491105</v>
      </c>
      <c r="I6" s="31">
        <v>59812701</v>
      </c>
      <c r="J6" s="31">
        <v>61308019</v>
      </c>
      <c r="K6" s="31">
        <v>62840719</v>
      </c>
      <c r="L6" s="31">
        <v>64411737</v>
      </c>
      <c r="M6" s="31">
        <v>66022030</v>
      </c>
      <c r="N6" s="31">
        <v>67672581</v>
      </c>
      <c r="O6" s="31">
        <v>69364396</v>
      </c>
      <c r="P6" s="31">
        <v>70959777</v>
      </c>
      <c r="Q6" s="31">
        <v>72591852</v>
      </c>
    </row>
    <row r="7" spans="1:17" ht="40.5" customHeight="1">
      <c r="A7" s="33" t="s">
        <v>81</v>
      </c>
      <c r="B7" s="34" t="s">
        <v>82</v>
      </c>
      <c r="C7" s="32">
        <v>3924</v>
      </c>
      <c r="D7" s="32">
        <v>4624</v>
      </c>
      <c r="E7" s="32">
        <v>2124</v>
      </c>
      <c r="F7" s="9">
        <v>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3" t="s">
        <v>83</v>
      </c>
      <c r="B8" s="34" t="s">
        <v>84</v>
      </c>
      <c r="C8" s="32">
        <f>C12+C13</f>
        <v>40664711.84</v>
      </c>
      <c r="D8" s="32">
        <f>D12+D13</f>
        <v>46065973.53</v>
      </c>
      <c r="E8" s="32">
        <f>E12+E13</f>
        <v>50571476.82</v>
      </c>
      <c r="F8" s="31">
        <f>'[1]WPF'!C11+'[1]WPF'!C24</f>
        <v>52019026</v>
      </c>
      <c r="G8" s="31">
        <f>G12+G13</f>
        <v>53366853</v>
      </c>
      <c r="H8" s="31">
        <f aca="true" t="shared" si="0" ref="H8:Q8">H12+H13</f>
        <v>54618973</v>
      </c>
      <c r="I8" s="31">
        <f t="shared" si="0"/>
        <v>55777906</v>
      </c>
      <c r="J8" s="31">
        <f t="shared" si="0"/>
        <v>57109682</v>
      </c>
      <c r="K8" s="31">
        <f t="shared" si="0"/>
        <v>58480934</v>
      </c>
      <c r="L8" s="31">
        <f t="shared" si="0"/>
        <v>59884670</v>
      </c>
      <c r="M8" s="31">
        <f t="shared" si="0"/>
        <v>61324466</v>
      </c>
      <c r="N8" s="31">
        <f t="shared" si="0"/>
        <v>62814282</v>
      </c>
      <c r="O8" s="31">
        <f t="shared" si="0"/>
        <v>64340182</v>
      </c>
      <c r="P8" s="31">
        <f t="shared" si="0"/>
        <v>65776753</v>
      </c>
      <c r="Q8" s="31">
        <f t="shared" si="0"/>
        <v>67247314</v>
      </c>
    </row>
    <row r="9" spans="1:17" ht="45" customHeight="1">
      <c r="A9" s="33" t="s">
        <v>85</v>
      </c>
      <c r="B9" s="34" t="s">
        <v>86</v>
      </c>
      <c r="C9" s="32">
        <v>49459381</v>
      </c>
      <c r="D9" s="32">
        <v>53526878</v>
      </c>
      <c r="E9" s="32">
        <v>67247137.71</v>
      </c>
      <c r="F9" s="32">
        <v>61534936</v>
      </c>
      <c r="G9" s="31">
        <v>58676134</v>
      </c>
      <c r="H9" s="31">
        <v>58493229</v>
      </c>
      <c r="I9" s="31">
        <v>59813721</v>
      </c>
      <c r="J9" s="31">
        <v>61308019</v>
      </c>
      <c r="K9" s="31">
        <v>62840719</v>
      </c>
      <c r="L9" s="31">
        <v>64411737</v>
      </c>
      <c r="M9" s="31">
        <v>66022030</v>
      </c>
      <c r="N9" s="31">
        <v>67672581</v>
      </c>
      <c r="O9" s="31">
        <v>69364396</v>
      </c>
      <c r="P9" s="31">
        <v>70959777</v>
      </c>
      <c r="Q9" s="31">
        <v>72591852</v>
      </c>
    </row>
    <row r="10" spans="1:17" ht="73.5" customHeight="1">
      <c r="A10" s="33" t="s">
        <v>87</v>
      </c>
      <c r="B10" s="35" t="s">
        <v>88</v>
      </c>
      <c r="C10" s="36">
        <f>(C6+C7-C8)/C9*100</f>
        <v>8.798228105604467</v>
      </c>
      <c r="D10" s="36">
        <f aca="true" t="shared" si="1" ref="D10:Q10">(D6+D7-D8)/D9*100</f>
        <v>9.58746831825312</v>
      </c>
      <c r="E10" s="36">
        <f t="shared" si="1"/>
        <v>3.9376950457271755</v>
      </c>
      <c r="F10" s="36">
        <f t="shared" si="1"/>
        <v>5.910869883735639</v>
      </c>
      <c r="G10" s="36">
        <f t="shared" si="1"/>
        <v>6.29698098378465</v>
      </c>
      <c r="H10" s="36">
        <f t="shared" si="1"/>
        <v>6.623426448213348</v>
      </c>
      <c r="I10" s="36">
        <f t="shared" si="1"/>
        <v>6.747306358017753</v>
      </c>
      <c r="J10" s="36">
        <f t="shared" si="1"/>
        <v>6.847941049930189</v>
      </c>
      <c r="K10" s="36">
        <f t="shared" si="1"/>
        <v>6.937834368190472</v>
      </c>
      <c r="L10" s="36">
        <f t="shared" si="1"/>
        <v>7.028326219490092</v>
      </c>
      <c r="M10" s="36">
        <f t="shared" si="1"/>
        <v>7.115146262542972</v>
      </c>
      <c r="N10" s="36">
        <f t="shared" si="1"/>
        <v>7.179124732954991</v>
      </c>
      <c r="O10" s="36">
        <f t="shared" si="1"/>
        <v>7.243217399312465</v>
      </c>
      <c r="P10" s="36">
        <f t="shared" si="1"/>
        <v>7.3041717704383435</v>
      </c>
      <c r="Q10" s="36">
        <f t="shared" si="1"/>
        <v>7.362448887514263</v>
      </c>
    </row>
    <row r="11" spans="1:17" ht="12.75">
      <c r="A11" s="37"/>
      <c r="B11" s="37"/>
      <c r="C11" s="37"/>
      <c r="D11" s="38">
        <f>(C10+D10+E10)/3*100</f>
        <v>744.1130489861588</v>
      </c>
      <c r="E11" s="37"/>
      <c r="F11" s="39">
        <f>(C10+D10+E10)/3*100</f>
        <v>744.1130489861588</v>
      </c>
      <c r="G11" s="39">
        <f>(D10+E10+F10)/3*100</f>
        <v>647.8677749238644</v>
      </c>
      <c r="H11" s="39">
        <f aca="true" t="shared" si="2" ref="H11:Q11">(E10+F10+G10)/3*100</f>
        <v>538.1848637749155</v>
      </c>
      <c r="I11" s="39">
        <f t="shared" si="2"/>
        <v>627.7092438577879</v>
      </c>
      <c r="J11" s="39">
        <f t="shared" si="2"/>
        <v>655.5904596671917</v>
      </c>
      <c r="K11" s="39">
        <f t="shared" si="2"/>
        <v>673.9557952053763</v>
      </c>
      <c r="L11" s="39">
        <f t="shared" si="2"/>
        <v>684.4360592046139</v>
      </c>
      <c r="M11" s="39">
        <f t="shared" si="2"/>
        <v>693.8033879203584</v>
      </c>
      <c r="N11" s="39">
        <f t="shared" si="2"/>
        <v>702.7102283407846</v>
      </c>
      <c r="O11" s="39">
        <f t="shared" si="2"/>
        <v>710.7532404996019</v>
      </c>
      <c r="P11" s="39">
        <f t="shared" si="2"/>
        <v>717.9162798270144</v>
      </c>
      <c r="Q11" s="39">
        <f t="shared" si="2"/>
        <v>724.2171300901933</v>
      </c>
    </row>
    <row r="12" spans="2:17" ht="12.75">
      <c r="B12" s="40" t="s">
        <v>89</v>
      </c>
      <c r="C12" s="31">
        <v>40346896</v>
      </c>
      <c r="D12" s="31">
        <v>45861590</v>
      </c>
      <c r="E12" s="31">
        <v>50279537.82</v>
      </c>
      <c r="F12" s="41">
        <v>51619026</v>
      </c>
      <c r="G12" s="41">
        <v>52865371</v>
      </c>
      <c r="H12" s="41">
        <v>54192067</v>
      </c>
      <c r="I12" s="41">
        <v>55406187</v>
      </c>
      <c r="J12" s="41">
        <v>56791342</v>
      </c>
      <c r="K12" s="41">
        <v>58211126</v>
      </c>
      <c r="L12" s="41">
        <v>59666404</v>
      </c>
      <c r="M12" s="41">
        <v>61158065</v>
      </c>
      <c r="N12" s="41">
        <v>62687015</v>
      </c>
      <c r="O12" s="41">
        <v>64254191</v>
      </c>
      <c r="P12" s="41">
        <v>65732037</v>
      </c>
      <c r="Q12" s="41">
        <v>67243874</v>
      </c>
    </row>
    <row r="13" spans="2:17" ht="12.75">
      <c r="B13" s="40" t="s">
        <v>90</v>
      </c>
      <c r="C13" s="42">
        <v>317815.84</v>
      </c>
      <c r="D13">
        <v>204383.53</v>
      </c>
      <c r="E13" s="42">
        <v>291939</v>
      </c>
      <c r="F13" s="1">
        <v>400000</v>
      </c>
      <c r="G13" s="1">
        <v>501482</v>
      </c>
      <c r="H13" s="1">
        <v>426906</v>
      </c>
      <c r="I13" s="1">
        <v>371719</v>
      </c>
      <c r="J13" s="1">
        <v>318340</v>
      </c>
      <c r="K13" s="1">
        <v>269808</v>
      </c>
      <c r="L13" s="1">
        <v>218266</v>
      </c>
      <c r="M13" s="1">
        <v>166401</v>
      </c>
      <c r="N13" s="1">
        <v>127267</v>
      </c>
      <c r="O13" s="1">
        <v>85991</v>
      </c>
      <c r="P13" s="1">
        <v>44716</v>
      </c>
      <c r="Q13" s="1">
        <v>3440</v>
      </c>
    </row>
    <row r="15" ht="12.75">
      <c r="F15" s="43"/>
    </row>
    <row r="17" spans="4:5" ht="12.75">
      <c r="D17" t="s">
        <v>91</v>
      </c>
      <c r="E17" s="43"/>
    </row>
  </sheetData>
  <sheetProtection/>
  <mergeCells count="1">
    <mergeCell ref="A1:E2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4.625" style="0" customWidth="1"/>
    <col min="2" max="2" width="14.75390625" style="0" customWidth="1"/>
    <col min="3" max="3" width="12.00390625" style="0" customWidth="1"/>
    <col min="4" max="4" width="12.125" style="0" customWidth="1"/>
    <col min="5" max="5" width="12.00390625" style="0" customWidth="1"/>
    <col min="6" max="6" width="12.25390625" style="0" customWidth="1"/>
    <col min="7" max="7" width="13.125" style="0" customWidth="1"/>
    <col min="8" max="8" width="12.75390625" style="0" customWidth="1"/>
    <col min="9" max="9" width="13.00390625" style="0" customWidth="1"/>
    <col min="10" max="10" width="12.125" style="0" customWidth="1"/>
    <col min="11" max="11" width="12.75390625" style="0" customWidth="1"/>
    <col min="12" max="12" width="13.375" style="0" customWidth="1"/>
    <col min="13" max="13" width="12.25390625" style="0" customWidth="1"/>
    <col min="14" max="14" width="12.125" style="0" customWidth="1"/>
    <col min="15" max="15" width="12.75390625" style="0" customWidth="1"/>
    <col min="16" max="16" width="12.875" style="0" customWidth="1"/>
    <col min="17" max="17" width="12.375" style="0" customWidth="1"/>
  </cols>
  <sheetData>
    <row r="1" spans="1:5" ht="12.75">
      <c r="A1" s="55" t="s">
        <v>77</v>
      </c>
      <c r="B1" s="56"/>
      <c r="C1" s="56"/>
      <c r="D1" s="56"/>
      <c r="E1" s="57"/>
    </row>
    <row r="2" spans="1:5" ht="12.75">
      <c r="A2" s="58"/>
      <c r="B2" s="59"/>
      <c r="C2" s="59"/>
      <c r="D2" s="59"/>
      <c r="E2" s="60"/>
    </row>
    <row r="3" spans="1:5" ht="12.75">
      <c r="A3" s="23"/>
      <c r="B3" s="24"/>
      <c r="C3" s="24"/>
      <c r="D3" s="25"/>
      <c r="E3" s="26"/>
    </row>
    <row r="4" spans="1:5" ht="13.5" thickBot="1">
      <c r="A4" s="23"/>
      <c r="B4" s="25"/>
      <c r="C4" s="25"/>
      <c r="D4" s="25"/>
      <c r="E4" s="27"/>
    </row>
    <row r="5" spans="1:17" ht="13.5" thickBot="1">
      <c r="A5" s="28" t="s">
        <v>78</v>
      </c>
      <c r="B5" s="28" t="s">
        <v>3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28">
        <v>2022</v>
      </c>
    </row>
    <row r="6" spans="1:17" ht="30.75" customHeight="1">
      <c r="A6" s="29" t="s">
        <v>79</v>
      </c>
      <c r="B6" s="30" t="s">
        <v>80</v>
      </c>
      <c r="C6" s="48">
        <v>45012336.94</v>
      </c>
      <c r="D6" s="49">
        <v>51193222.26</v>
      </c>
      <c r="E6" s="48">
        <v>53217340.03</v>
      </c>
      <c r="F6" s="48">
        <v>55578482.6</v>
      </c>
      <c r="G6" s="48">
        <v>57059554</v>
      </c>
      <c r="H6" s="48">
        <v>58491105</v>
      </c>
      <c r="I6" s="48">
        <v>59812701</v>
      </c>
      <c r="J6" s="48">
        <v>61308019</v>
      </c>
      <c r="K6" s="48">
        <v>62840719</v>
      </c>
      <c r="L6" s="48">
        <v>64411737</v>
      </c>
      <c r="M6" s="48">
        <v>66022030</v>
      </c>
      <c r="N6" s="48">
        <v>67672581</v>
      </c>
      <c r="O6" s="48">
        <v>69364396</v>
      </c>
      <c r="P6" s="48">
        <v>70959777</v>
      </c>
      <c r="Q6" s="48">
        <v>72591852</v>
      </c>
    </row>
    <row r="7" spans="1:17" ht="40.5" customHeight="1">
      <c r="A7" s="33" t="s">
        <v>81</v>
      </c>
      <c r="B7" s="34" t="s">
        <v>82</v>
      </c>
      <c r="C7" s="49">
        <v>3924</v>
      </c>
      <c r="D7" s="49">
        <v>4624</v>
      </c>
      <c r="E7" s="49">
        <v>2124</v>
      </c>
      <c r="F7" s="9">
        <v>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3" t="s">
        <v>83</v>
      </c>
      <c r="B8" s="34" t="s">
        <v>84</v>
      </c>
      <c r="C8" s="49">
        <v>40346895.56</v>
      </c>
      <c r="D8" s="49">
        <v>45861589.93</v>
      </c>
      <c r="E8" s="49">
        <f>E12+E13</f>
        <v>50571476.82</v>
      </c>
      <c r="F8" s="48">
        <v>51943356.6</v>
      </c>
      <c r="G8" s="48">
        <f>G12+G13</f>
        <v>53366853</v>
      </c>
      <c r="H8" s="48">
        <f aca="true" t="shared" si="0" ref="H8:Q8">H12+H13</f>
        <v>54618973</v>
      </c>
      <c r="I8" s="48">
        <f t="shared" si="0"/>
        <v>55777906</v>
      </c>
      <c r="J8" s="48">
        <f t="shared" si="0"/>
        <v>57109682</v>
      </c>
      <c r="K8" s="48">
        <f t="shared" si="0"/>
        <v>58480934</v>
      </c>
      <c r="L8" s="48">
        <f t="shared" si="0"/>
        <v>59884670</v>
      </c>
      <c r="M8" s="48">
        <f t="shared" si="0"/>
        <v>61324466</v>
      </c>
      <c r="N8" s="48">
        <f t="shared" si="0"/>
        <v>62814282</v>
      </c>
      <c r="O8" s="48">
        <f t="shared" si="0"/>
        <v>64340182</v>
      </c>
      <c r="P8" s="48">
        <f t="shared" si="0"/>
        <v>65776753</v>
      </c>
      <c r="Q8" s="48">
        <f t="shared" si="0"/>
        <v>67247314</v>
      </c>
    </row>
    <row r="9" spans="1:17" ht="45" customHeight="1">
      <c r="A9" s="33" t="s">
        <v>85</v>
      </c>
      <c r="B9" s="34" t="s">
        <v>86</v>
      </c>
      <c r="C9" s="49">
        <v>49459380.72</v>
      </c>
      <c r="D9" s="49">
        <v>53526877.77</v>
      </c>
      <c r="E9" s="49">
        <v>67247137.71</v>
      </c>
      <c r="F9" s="49">
        <v>61459266.6</v>
      </c>
      <c r="G9" s="48">
        <v>58676134</v>
      </c>
      <c r="H9" s="48">
        <v>58493229</v>
      </c>
      <c r="I9" s="48">
        <v>59813721</v>
      </c>
      <c r="J9" s="48">
        <v>61308019</v>
      </c>
      <c r="K9" s="48">
        <v>62840719</v>
      </c>
      <c r="L9" s="48">
        <v>64411737</v>
      </c>
      <c r="M9" s="48">
        <v>66022030</v>
      </c>
      <c r="N9" s="48">
        <v>67672581</v>
      </c>
      <c r="O9" s="48">
        <v>69364396</v>
      </c>
      <c r="P9" s="48">
        <v>70959777</v>
      </c>
      <c r="Q9" s="48">
        <v>72591852</v>
      </c>
    </row>
    <row r="10" spans="1:17" ht="73.5" customHeight="1">
      <c r="A10" s="33" t="s">
        <v>87</v>
      </c>
      <c r="B10" s="35" t="s">
        <v>88</v>
      </c>
      <c r="C10" s="36">
        <f>(C6+C7-C8)/C9*100</f>
        <v>9.440808421023828</v>
      </c>
      <c r="D10" s="36">
        <f aca="true" t="shared" si="1" ref="D10:Q10">(D6+D7-D8)/D9*100</f>
        <v>9.969302437047409</v>
      </c>
      <c r="E10" s="36">
        <f t="shared" si="1"/>
        <v>3.9376950457271755</v>
      </c>
      <c r="F10" s="36">
        <f t="shared" si="1"/>
        <v>5.918147418960577</v>
      </c>
      <c r="G10" s="36">
        <f t="shared" si="1"/>
        <v>6.29698098378465</v>
      </c>
      <c r="H10" s="36">
        <f t="shared" si="1"/>
        <v>6.623426448213348</v>
      </c>
      <c r="I10" s="36">
        <f t="shared" si="1"/>
        <v>6.747306358017753</v>
      </c>
      <c r="J10" s="36">
        <f t="shared" si="1"/>
        <v>6.847941049930189</v>
      </c>
      <c r="K10" s="36">
        <f t="shared" si="1"/>
        <v>6.937834368190472</v>
      </c>
      <c r="L10" s="36">
        <f t="shared" si="1"/>
        <v>7.028326219490092</v>
      </c>
      <c r="M10" s="36">
        <f t="shared" si="1"/>
        <v>7.115146262542972</v>
      </c>
      <c r="N10" s="36">
        <f t="shared" si="1"/>
        <v>7.179124732954991</v>
      </c>
      <c r="O10" s="36">
        <f t="shared" si="1"/>
        <v>7.243217399312465</v>
      </c>
      <c r="P10" s="36">
        <f t="shared" si="1"/>
        <v>7.3041717704383435</v>
      </c>
      <c r="Q10" s="36">
        <f t="shared" si="1"/>
        <v>7.362448887514263</v>
      </c>
    </row>
    <row r="11" spans="1:17" ht="12.75">
      <c r="A11" s="37"/>
      <c r="B11" s="61" t="s">
        <v>96</v>
      </c>
      <c r="C11" s="62"/>
      <c r="D11" s="62"/>
      <c r="E11" s="63"/>
      <c r="F11" s="54">
        <f aca="true" t="shared" si="2" ref="F11:Q11">(C10+D10+E10)/3</f>
        <v>7.782601967932803</v>
      </c>
      <c r="G11" s="54">
        <f t="shared" si="2"/>
        <v>6.60838163391172</v>
      </c>
      <c r="H11" s="54">
        <v>5.39</v>
      </c>
      <c r="I11" s="54">
        <f t="shared" si="2"/>
        <v>6.279518283652858</v>
      </c>
      <c r="J11" s="54">
        <f t="shared" si="2"/>
        <v>6.555904596671916</v>
      </c>
      <c r="K11" s="54">
        <f t="shared" si="2"/>
        <v>6.7395579520537625</v>
      </c>
      <c r="L11" s="54">
        <v>6.85</v>
      </c>
      <c r="M11" s="54">
        <f t="shared" si="2"/>
        <v>6.9380338792035845</v>
      </c>
      <c r="N11" s="54">
        <f t="shared" si="2"/>
        <v>7.027102283407846</v>
      </c>
      <c r="O11" s="54">
        <f t="shared" si="2"/>
        <v>7.107532404996019</v>
      </c>
      <c r="P11" s="54">
        <f t="shared" si="2"/>
        <v>7.179162798270144</v>
      </c>
      <c r="Q11" s="54">
        <f t="shared" si="2"/>
        <v>7.2421713009019335</v>
      </c>
    </row>
    <row r="12" spans="2:17" ht="12.75" hidden="1">
      <c r="B12" s="40" t="s">
        <v>89</v>
      </c>
      <c r="C12" s="48">
        <f>C8-C13</f>
        <v>40029079.72</v>
      </c>
      <c r="D12" s="48">
        <f>D8-D13</f>
        <v>45657206.4</v>
      </c>
      <c r="E12" s="48">
        <v>50279537.82</v>
      </c>
      <c r="F12" s="50">
        <v>51619026</v>
      </c>
      <c r="G12" s="50">
        <v>52865371</v>
      </c>
      <c r="H12" s="50">
        <v>54192067</v>
      </c>
      <c r="I12" s="50">
        <v>55406187</v>
      </c>
      <c r="J12" s="50">
        <v>56791342</v>
      </c>
      <c r="K12" s="50">
        <v>58211126</v>
      </c>
      <c r="L12" s="50">
        <v>59666404</v>
      </c>
      <c r="M12" s="50">
        <v>61158065</v>
      </c>
      <c r="N12" s="50">
        <v>62687015</v>
      </c>
      <c r="O12" s="50">
        <v>64254191</v>
      </c>
      <c r="P12" s="50">
        <v>65732037</v>
      </c>
      <c r="Q12" s="50">
        <v>67243874</v>
      </c>
    </row>
    <row r="13" spans="2:17" ht="12.75" hidden="1">
      <c r="B13" s="40" t="s">
        <v>90</v>
      </c>
      <c r="C13" s="51">
        <v>317815.84</v>
      </c>
      <c r="D13" s="52">
        <v>204383.53</v>
      </c>
      <c r="E13" s="51">
        <v>291939</v>
      </c>
      <c r="F13" s="53">
        <v>400000</v>
      </c>
      <c r="G13" s="53">
        <v>501482</v>
      </c>
      <c r="H13" s="53">
        <v>426906</v>
      </c>
      <c r="I13" s="53">
        <v>371719</v>
      </c>
      <c r="J13" s="53">
        <v>318340</v>
      </c>
      <c r="K13" s="53">
        <v>269808</v>
      </c>
      <c r="L13" s="53">
        <v>218266</v>
      </c>
      <c r="M13" s="53">
        <v>166401</v>
      </c>
      <c r="N13" s="53">
        <v>127267</v>
      </c>
      <c r="O13" s="53">
        <v>85991</v>
      </c>
      <c r="P13" s="53">
        <v>44716</v>
      </c>
      <c r="Q13" s="53">
        <v>3440</v>
      </c>
    </row>
    <row r="15" ht="12.75">
      <c r="F15" s="43"/>
    </row>
    <row r="16" spans="12:14" ht="12.75">
      <c r="L16" s="64" t="s">
        <v>97</v>
      </c>
      <c r="M16" s="64"/>
      <c r="N16" s="64"/>
    </row>
    <row r="17" spans="4:5" ht="12.75">
      <c r="D17" t="s">
        <v>91</v>
      </c>
      <c r="E17" s="43"/>
    </row>
    <row r="18" spans="12:14" ht="12.75">
      <c r="L18" s="64" t="s">
        <v>98</v>
      </c>
      <c r="M18" s="64"/>
      <c r="N18" s="64"/>
    </row>
  </sheetData>
  <sheetProtection/>
  <mergeCells count="4">
    <mergeCell ref="A1:E2"/>
    <mergeCell ref="B11:E11"/>
    <mergeCell ref="L18:N18"/>
    <mergeCell ref="L16:N1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4.625" style="0" customWidth="1"/>
    <col min="2" max="2" width="14.75390625" style="0" customWidth="1"/>
    <col min="3" max="3" width="12.00390625" style="0" customWidth="1"/>
    <col min="4" max="4" width="12.125" style="0" customWidth="1"/>
    <col min="5" max="5" width="12.00390625" style="0" customWidth="1"/>
    <col min="6" max="6" width="12.25390625" style="0" customWidth="1"/>
    <col min="7" max="7" width="13.125" style="0" customWidth="1"/>
    <col min="8" max="8" width="12.75390625" style="0" customWidth="1"/>
    <col min="9" max="9" width="13.00390625" style="0" customWidth="1"/>
    <col min="10" max="10" width="12.125" style="0" customWidth="1"/>
    <col min="11" max="11" width="12.75390625" style="0" customWidth="1"/>
    <col min="12" max="12" width="13.375" style="0" customWidth="1"/>
    <col min="13" max="13" width="12.25390625" style="0" customWidth="1"/>
    <col min="14" max="14" width="12.125" style="0" customWidth="1"/>
    <col min="15" max="15" width="12.75390625" style="0" customWidth="1"/>
    <col min="16" max="16" width="12.875" style="0" customWidth="1"/>
    <col min="17" max="17" width="12.375" style="0" customWidth="1"/>
  </cols>
  <sheetData>
    <row r="1" spans="1:5" ht="12.75">
      <c r="A1" s="55" t="s">
        <v>77</v>
      </c>
      <c r="B1" s="56"/>
      <c r="C1" s="56"/>
      <c r="D1" s="56"/>
      <c r="E1" s="57"/>
    </row>
    <row r="2" spans="1:5" ht="12.75">
      <c r="A2" s="58"/>
      <c r="B2" s="59"/>
      <c r="C2" s="59"/>
      <c r="D2" s="59"/>
      <c r="E2" s="60"/>
    </row>
    <row r="3" spans="1:5" ht="12.75">
      <c r="A3" s="23"/>
      <c r="B3" s="24"/>
      <c r="C3" s="24"/>
      <c r="D3" s="25"/>
      <c r="E3" s="26"/>
    </row>
    <row r="4" spans="1:5" ht="13.5" thickBot="1">
      <c r="A4" s="23"/>
      <c r="B4" s="25"/>
      <c r="C4" s="25"/>
      <c r="D4" s="25"/>
      <c r="E4" s="27"/>
    </row>
    <row r="5" spans="1:17" ht="13.5" thickBot="1">
      <c r="A5" s="28" t="s">
        <v>78</v>
      </c>
      <c r="B5" s="28" t="s">
        <v>3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28">
        <v>2022</v>
      </c>
    </row>
    <row r="6" spans="1:17" ht="30.75" customHeight="1">
      <c r="A6" s="29" t="s">
        <v>79</v>
      </c>
      <c r="B6" s="30" t="s">
        <v>80</v>
      </c>
      <c r="C6" s="48">
        <v>45012336.94</v>
      </c>
      <c r="D6" s="49">
        <v>51193222.26</v>
      </c>
      <c r="E6" s="48">
        <v>53217340.03</v>
      </c>
      <c r="F6" s="48">
        <v>55444322.67</v>
      </c>
      <c r="G6" s="48">
        <v>57059554</v>
      </c>
      <c r="H6" s="48">
        <v>58491105</v>
      </c>
      <c r="I6" s="48">
        <v>59812701</v>
      </c>
      <c r="J6" s="48">
        <v>61308019</v>
      </c>
      <c r="K6" s="48">
        <v>62840719</v>
      </c>
      <c r="L6" s="48">
        <v>64411737</v>
      </c>
      <c r="M6" s="48">
        <v>66022030</v>
      </c>
      <c r="N6" s="48">
        <v>67672581</v>
      </c>
      <c r="O6" s="48">
        <v>69364396</v>
      </c>
      <c r="P6" s="48">
        <v>70959777</v>
      </c>
      <c r="Q6" s="48">
        <v>72591852</v>
      </c>
    </row>
    <row r="7" spans="1:17" ht="40.5" customHeight="1">
      <c r="A7" s="33" t="s">
        <v>81</v>
      </c>
      <c r="B7" s="34" t="s">
        <v>82</v>
      </c>
      <c r="C7" s="49">
        <v>3924</v>
      </c>
      <c r="D7" s="49">
        <v>4624</v>
      </c>
      <c r="E7" s="49">
        <v>2124</v>
      </c>
      <c r="F7" s="9">
        <v>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3" t="s">
        <v>83</v>
      </c>
      <c r="B8" s="34" t="s">
        <v>84</v>
      </c>
      <c r="C8" s="49">
        <v>40346895.56</v>
      </c>
      <c r="D8" s="49">
        <v>45861589.93</v>
      </c>
      <c r="E8" s="49">
        <f>E12+E13</f>
        <v>50571476.82</v>
      </c>
      <c r="F8" s="48">
        <v>52009196.67</v>
      </c>
      <c r="G8" s="48">
        <f>G12+G13</f>
        <v>53366853</v>
      </c>
      <c r="H8" s="48">
        <f aca="true" t="shared" si="0" ref="H8:Q8">H12+H13</f>
        <v>54618973</v>
      </c>
      <c r="I8" s="48">
        <f t="shared" si="0"/>
        <v>55777906</v>
      </c>
      <c r="J8" s="48">
        <f t="shared" si="0"/>
        <v>57109682</v>
      </c>
      <c r="K8" s="48">
        <f t="shared" si="0"/>
        <v>58480934</v>
      </c>
      <c r="L8" s="48">
        <f t="shared" si="0"/>
        <v>59884670</v>
      </c>
      <c r="M8" s="48">
        <f t="shared" si="0"/>
        <v>61324466</v>
      </c>
      <c r="N8" s="48">
        <f t="shared" si="0"/>
        <v>62814282</v>
      </c>
      <c r="O8" s="48">
        <f t="shared" si="0"/>
        <v>64340182</v>
      </c>
      <c r="P8" s="48">
        <f t="shared" si="0"/>
        <v>65776753</v>
      </c>
      <c r="Q8" s="48">
        <f t="shared" si="0"/>
        <v>67247314</v>
      </c>
    </row>
    <row r="9" spans="1:17" ht="45" customHeight="1">
      <c r="A9" s="33" t="s">
        <v>85</v>
      </c>
      <c r="B9" s="34" t="s">
        <v>86</v>
      </c>
      <c r="C9" s="49">
        <v>49459380.72</v>
      </c>
      <c r="D9" s="49">
        <v>53526877.77</v>
      </c>
      <c r="E9" s="49">
        <v>67247137.71</v>
      </c>
      <c r="F9" s="49">
        <v>61325106.67</v>
      </c>
      <c r="G9" s="48">
        <v>58676134</v>
      </c>
      <c r="H9" s="48">
        <v>58493229</v>
      </c>
      <c r="I9" s="48">
        <v>59813721</v>
      </c>
      <c r="J9" s="48">
        <v>61308019</v>
      </c>
      <c r="K9" s="48">
        <v>62840719</v>
      </c>
      <c r="L9" s="48">
        <v>64411737</v>
      </c>
      <c r="M9" s="48">
        <v>66022030</v>
      </c>
      <c r="N9" s="48">
        <v>67672581</v>
      </c>
      <c r="O9" s="48">
        <v>69364396</v>
      </c>
      <c r="P9" s="48">
        <v>70959777</v>
      </c>
      <c r="Q9" s="48">
        <v>72591852</v>
      </c>
    </row>
    <row r="10" spans="1:17" ht="73.5" customHeight="1">
      <c r="A10" s="33" t="s">
        <v>87</v>
      </c>
      <c r="B10" s="35" t="s">
        <v>88</v>
      </c>
      <c r="C10" s="36">
        <f>(C6+C7-C8)/C9*100</f>
        <v>9.440808421023828</v>
      </c>
      <c r="D10" s="36">
        <f aca="true" t="shared" si="1" ref="D10:Q10">(D6+D7-D8)/D9*100</f>
        <v>9.969302437047409</v>
      </c>
      <c r="E10" s="36">
        <f t="shared" si="1"/>
        <v>3.9376950457271755</v>
      </c>
      <c r="F10" s="36">
        <f t="shared" si="1"/>
        <v>5.604963752442177</v>
      </c>
      <c r="G10" s="36">
        <f t="shared" si="1"/>
        <v>6.29698098378465</v>
      </c>
      <c r="H10" s="36">
        <f t="shared" si="1"/>
        <v>6.623426448213348</v>
      </c>
      <c r="I10" s="36">
        <f t="shared" si="1"/>
        <v>6.747306358017753</v>
      </c>
      <c r="J10" s="36">
        <f t="shared" si="1"/>
        <v>6.847941049930189</v>
      </c>
      <c r="K10" s="36">
        <f t="shared" si="1"/>
        <v>6.937834368190472</v>
      </c>
      <c r="L10" s="36">
        <f t="shared" si="1"/>
        <v>7.028326219490092</v>
      </c>
      <c r="M10" s="36">
        <f t="shared" si="1"/>
        <v>7.115146262542972</v>
      </c>
      <c r="N10" s="36">
        <f t="shared" si="1"/>
        <v>7.179124732954991</v>
      </c>
      <c r="O10" s="36">
        <f t="shared" si="1"/>
        <v>7.243217399312465</v>
      </c>
      <c r="P10" s="36">
        <f t="shared" si="1"/>
        <v>7.3041717704383435</v>
      </c>
      <c r="Q10" s="36">
        <f t="shared" si="1"/>
        <v>7.362448887514263</v>
      </c>
    </row>
    <row r="11" spans="1:17" ht="12.75">
      <c r="A11" s="37"/>
      <c r="B11" s="61" t="s">
        <v>96</v>
      </c>
      <c r="C11" s="62"/>
      <c r="D11" s="62"/>
      <c r="E11" s="63"/>
      <c r="F11" s="54">
        <f aca="true" t="shared" si="2" ref="F11:Q11">(C10+D10+E10)/3</f>
        <v>7.782601967932803</v>
      </c>
      <c r="G11" s="54">
        <f t="shared" si="2"/>
        <v>6.503987078405587</v>
      </c>
      <c r="H11" s="54">
        <f t="shared" si="2"/>
        <v>5.279879927318</v>
      </c>
      <c r="I11" s="54">
        <v>6.17</v>
      </c>
      <c r="J11" s="54">
        <f t="shared" si="2"/>
        <v>6.555904596671916</v>
      </c>
      <c r="K11" s="54">
        <f t="shared" si="2"/>
        <v>6.7395579520537625</v>
      </c>
      <c r="L11" s="54">
        <v>6.85</v>
      </c>
      <c r="M11" s="54">
        <f t="shared" si="2"/>
        <v>6.9380338792035845</v>
      </c>
      <c r="N11" s="54">
        <f t="shared" si="2"/>
        <v>7.027102283407846</v>
      </c>
      <c r="O11" s="54">
        <f t="shared" si="2"/>
        <v>7.107532404996019</v>
      </c>
      <c r="P11" s="54">
        <f t="shared" si="2"/>
        <v>7.179162798270144</v>
      </c>
      <c r="Q11" s="54">
        <f t="shared" si="2"/>
        <v>7.2421713009019335</v>
      </c>
    </row>
    <row r="12" spans="2:17" ht="12.75" hidden="1">
      <c r="B12" s="40" t="s">
        <v>89</v>
      </c>
      <c r="C12" s="48">
        <f>C8-C13</f>
        <v>40029079.72</v>
      </c>
      <c r="D12" s="48">
        <f>D8-D13</f>
        <v>45657206.4</v>
      </c>
      <c r="E12" s="48">
        <v>50279537.82</v>
      </c>
      <c r="F12" s="50">
        <v>51619026</v>
      </c>
      <c r="G12" s="50">
        <v>52865371</v>
      </c>
      <c r="H12" s="50">
        <v>54192067</v>
      </c>
      <c r="I12" s="50">
        <v>55406187</v>
      </c>
      <c r="J12" s="50">
        <v>56791342</v>
      </c>
      <c r="K12" s="50">
        <v>58211126</v>
      </c>
      <c r="L12" s="50">
        <v>59666404</v>
      </c>
      <c r="M12" s="50">
        <v>61158065</v>
      </c>
      <c r="N12" s="50">
        <v>62687015</v>
      </c>
      <c r="O12" s="50">
        <v>64254191</v>
      </c>
      <c r="P12" s="50">
        <v>65732037</v>
      </c>
      <c r="Q12" s="50">
        <v>67243874</v>
      </c>
    </row>
    <row r="13" spans="2:17" ht="12.75" hidden="1">
      <c r="B13" s="40" t="s">
        <v>90</v>
      </c>
      <c r="C13" s="51">
        <v>317815.84</v>
      </c>
      <c r="D13" s="52">
        <v>204383.53</v>
      </c>
      <c r="E13" s="51">
        <v>291939</v>
      </c>
      <c r="F13" s="53">
        <v>400000</v>
      </c>
      <c r="G13" s="53">
        <v>501482</v>
      </c>
      <c r="H13" s="53">
        <v>426906</v>
      </c>
      <c r="I13" s="53">
        <v>371719</v>
      </c>
      <c r="J13" s="53">
        <v>318340</v>
      </c>
      <c r="K13" s="53">
        <v>269808</v>
      </c>
      <c r="L13" s="53">
        <v>218266</v>
      </c>
      <c r="M13" s="53">
        <v>166401</v>
      </c>
      <c r="N13" s="53">
        <v>127267</v>
      </c>
      <c r="O13" s="53">
        <v>85991</v>
      </c>
      <c r="P13" s="53">
        <v>44716</v>
      </c>
      <c r="Q13" s="53">
        <v>3440</v>
      </c>
    </row>
    <row r="15" ht="12.75">
      <c r="F15" s="43"/>
    </row>
    <row r="16" spans="12:14" ht="12.75">
      <c r="L16" s="64" t="s">
        <v>97</v>
      </c>
      <c r="M16" s="64"/>
      <c r="N16" s="64"/>
    </row>
    <row r="17" spans="4:5" ht="12.75">
      <c r="D17" t="s">
        <v>91</v>
      </c>
      <c r="E17" s="43"/>
    </row>
    <row r="18" spans="12:14" ht="12.75">
      <c r="L18" s="64" t="s">
        <v>98</v>
      </c>
      <c r="M18" s="64"/>
      <c r="N18" s="64"/>
    </row>
  </sheetData>
  <sheetProtection/>
  <mergeCells count="4">
    <mergeCell ref="A1:E2"/>
    <mergeCell ref="B11:E11"/>
    <mergeCell ref="L16:N16"/>
    <mergeCell ref="L18:N1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4.625" style="0" customWidth="1"/>
    <col min="2" max="2" width="14.75390625" style="0" customWidth="1"/>
    <col min="3" max="3" width="12.00390625" style="0" customWidth="1"/>
    <col min="4" max="4" width="12.125" style="0" customWidth="1"/>
    <col min="5" max="5" width="12.75390625" style="0" customWidth="1"/>
    <col min="6" max="6" width="12.625" style="0" customWidth="1"/>
    <col min="7" max="7" width="13.125" style="0" customWidth="1"/>
    <col min="8" max="8" width="12.75390625" style="0" customWidth="1"/>
    <col min="9" max="9" width="13.00390625" style="0" customWidth="1"/>
    <col min="10" max="10" width="12.125" style="0" customWidth="1"/>
    <col min="11" max="11" width="12.75390625" style="0" customWidth="1"/>
    <col min="12" max="12" width="13.375" style="0" customWidth="1"/>
    <col min="13" max="13" width="12.25390625" style="0" customWidth="1"/>
    <col min="14" max="14" width="12.125" style="0" customWidth="1"/>
    <col min="15" max="15" width="12.75390625" style="0" customWidth="1"/>
    <col min="16" max="16" width="12.875" style="0" customWidth="1"/>
    <col min="17" max="17" width="12.375" style="0" customWidth="1"/>
  </cols>
  <sheetData>
    <row r="1" spans="1:5" ht="12.75">
      <c r="A1" s="55" t="s">
        <v>77</v>
      </c>
      <c r="B1" s="56"/>
      <c r="C1" s="56"/>
      <c r="D1" s="56"/>
      <c r="E1" s="57"/>
    </row>
    <row r="2" spans="1:5" ht="12.75">
      <c r="A2" s="58"/>
      <c r="B2" s="59"/>
      <c r="C2" s="59"/>
      <c r="D2" s="59"/>
      <c r="E2" s="60"/>
    </row>
    <row r="3" spans="1:5" ht="12.75">
      <c r="A3" s="23"/>
      <c r="B3" s="24"/>
      <c r="C3" s="24"/>
      <c r="D3" s="25"/>
      <c r="E3" s="26"/>
    </row>
    <row r="4" spans="1:5" ht="13.5" thickBot="1">
      <c r="A4" s="23"/>
      <c r="B4" s="25"/>
      <c r="C4" s="25"/>
      <c r="D4" s="25"/>
      <c r="E4" s="27"/>
    </row>
    <row r="5" spans="1:17" ht="13.5" thickBot="1">
      <c r="A5" s="28" t="s">
        <v>78</v>
      </c>
      <c r="B5" s="28" t="s">
        <v>3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28">
        <v>2022</v>
      </c>
    </row>
    <row r="6" spans="1:17" ht="30.75" customHeight="1">
      <c r="A6" s="29" t="s">
        <v>79</v>
      </c>
      <c r="B6" s="30" t="s">
        <v>80</v>
      </c>
      <c r="C6" s="48">
        <v>45012336.94</v>
      </c>
      <c r="D6" s="49">
        <v>51193222.26</v>
      </c>
      <c r="E6" s="48">
        <v>53217340.03</v>
      </c>
      <c r="F6" s="48">
        <v>55891789.18</v>
      </c>
      <c r="G6" s="48">
        <v>57059554</v>
      </c>
      <c r="H6" s="48">
        <v>58491105</v>
      </c>
      <c r="I6" s="48">
        <v>59812701</v>
      </c>
      <c r="J6" s="48">
        <v>61308019</v>
      </c>
      <c r="K6" s="48">
        <v>62840719</v>
      </c>
      <c r="L6" s="48">
        <v>64411737</v>
      </c>
      <c r="M6" s="48">
        <v>66022030</v>
      </c>
      <c r="N6" s="48">
        <v>67672581</v>
      </c>
      <c r="O6" s="48">
        <v>69364396</v>
      </c>
      <c r="P6" s="48">
        <v>70959777</v>
      </c>
      <c r="Q6" s="48">
        <v>72591852</v>
      </c>
    </row>
    <row r="7" spans="1:17" ht="40.5" customHeight="1">
      <c r="A7" s="33" t="s">
        <v>81</v>
      </c>
      <c r="B7" s="34" t="s">
        <v>82</v>
      </c>
      <c r="C7" s="49">
        <v>3924</v>
      </c>
      <c r="D7" s="49">
        <v>4624</v>
      </c>
      <c r="E7" s="49">
        <v>2124</v>
      </c>
      <c r="F7" s="9">
        <v>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3" t="s">
        <v>83</v>
      </c>
      <c r="B8" s="34" t="s">
        <v>84</v>
      </c>
      <c r="C8" s="49">
        <v>40346895.56</v>
      </c>
      <c r="D8" s="49">
        <v>45861589.93</v>
      </c>
      <c r="E8" s="49">
        <f>E12+E13</f>
        <v>50571476.82</v>
      </c>
      <c r="F8" s="48">
        <v>52682913.18</v>
      </c>
      <c r="G8" s="48">
        <f>G12+G13</f>
        <v>53366853</v>
      </c>
      <c r="H8" s="48">
        <f aca="true" t="shared" si="0" ref="H8:Q8">H12+H13</f>
        <v>54618973</v>
      </c>
      <c r="I8" s="48">
        <f t="shared" si="0"/>
        <v>55777906</v>
      </c>
      <c r="J8" s="48">
        <f t="shared" si="0"/>
        <v>57109682</v>
      </c>
      <c r="K8" s="48">
        <f t="shared" si="0"/>
        <v>58480934</v>
      </c>
      <c r="L8" s="48">
        <f t="shared" si="0"/>
        <v>59884670</v>
      </c>
      <c r="M8" s="48">
        <f t="shared" si="0"/>
        <v>61324466</v>
      </c>
      <c r="N8" s="48">
        <f t="shared" si="0"/>
        <v>62814282</v>
      </c>
      <c r="O8" s="48">
        <f t="shared" si="0"/>
        <v>64340182</v>
      </c>
      <c r="P8" s="48">
        <f t="shared" si="0"/>
        <v>65776753</v>
      </c>
      <c r="Q8" s="48">
        <f t="shared" si="0"/>
        <v>67247314</v>
      </c>
    </row>
    <row r="9" spans="1:17" ht="45" customHeight="1">
      <c r="A9" s="33" t="s">
        <v>85</v>
      </c>
      <c r="B9" s="34" t="s">
        <v>86</v>
      </c>
      <c r="C9" s="49">
        <v>49459380.72</v>
      </c>
      <c r="D9" s="49">
        <v>53526877.77</v>
      </c>
      <c r="E9" s="49">
        <v>67247137.71</v>
      </c>
      <c r="F9" s="49">
        <v>61325106.67</v>
      </c>
      <c r="G9" s="48">
        <v>58676134</v>
      </c>
      <c r="H9" s="48">
        <v>58493229</v>
      </c>
      <c r="I9" s="48">
        <v>59813721</v>
      </c>
      <c r="J9" s="48">
        <v>61308019</v>
      </c>
      <c r="K9" s="48">
        <v>62840719</v>
      </c>
      <c r="L9" s="48">
        <v>64411737</v>
      </c>
      <c r="M9" s="48">
        <v>66022030</v>
      </c>
      <c r="N9" s="48">
        <v>67672581</v>
      </c>
      <c r="O9" s="48">
        <v>69364396</v>
      </c>
      <c r="P9" s="48">
        <v>70959777</v>
      </c>
      <c r="Q9" s="48">
        <v>72591852</v>
      </c>
    </row>
    <row r="10" spans="1:17" ht="73.5" customHeight="1">
      <c r="A10" s="33" t="s">
        <v>87</v>
      </c>
      <c r="B10" s="35" t="s">
        <v>88</v>
      </c>
      <c r="C10" s="36">
        <f>(C6+C7-C8)/C9*100</f>
        <v>9.440808421023828</v>
      </c>
      <c r="D10" s="36">
        <f aca="true" t="shared" si="1" ref="D10:Q10">(D6+D7-D8)/D9*100</f>
        <v>9.969302437047409</v>
      </c>
      <c r="E10" s="36">
        <f t="shared" si="1"/>
        <v>3.9376950457271755</v>
      </c>
      <c r="F10" s="36">
        <f t="shared" si="1"/>
        <v>5.236028397437438</v>
      </c>
      <c r="G10" s="36">
        <f t="shared" si="1"/>
        <v>6.29698098378465</v>
      </c>
      <c r="H10" s="36">
        <f t="shared" si="1"/>
        <v>6.623426448213348</v>
      </c>
      <c r="I10" s="36">
        <f t="shared" si="1"/>
        <v>6.747306358017753</v>
      </c>
      <c r="J10" s="36">
        <f t="shared" si="1"/>
        <v>6.847941049930189</v>
      </c>
      <c r="K10" s="36">
        <f t="shared" si="1"/>
        <v>6.937834368190472</v>
      </c>
      <c r="L10" s="36">
        <f t="shared" si="1"/>
        <v>7.028326219490092</v>
      </c>
      <c r="M10" s="36">
        <f t="shared" si="1"/>
        <v>7.115146262542972</v>
      </c>
      <c r="N10" s="36">
        <f t="shared" si="1"/>
        <v>7.179124732954991</v>
      </c>
      <c r="O10" s="36">
        <f t="shared" si="1"/>
        <v>7.243217399312465</v>
      </c>
      <c r="P10" s="36">
        <f t="shared" si="1"/>
        <v>7.3041717704383435</v>
      </c>
      <c r="Q10" s="36">
        <f t="shared" si="1"/>
        <v>7.362448887514263</v>
      </c>
    </row>
    <row r="11" spans="1:17" ht="12.75">
      <c r="A11" s="37"/>
      <c r="B11" s="61" t="s">
        <v>96</v>
      </c>
      <c r="C11" s="62"/>
      <c r="D11" s="62"/>
      <c r="E11" s="63"/>
      <c r="F11" s="54">
        <f aca="true" t="shared" si="2" ref="F11:Q11">(C10+D10+E10)/3</f>
        <v>7.782601967932803</v>
      </c>
      <c r="G11" s="54">
        <f t="shared" si="2"/>
        <v>6.381008626737341</v>
      </c>
      <c r="H11" s="54">
        <f t="shared" si="2"/>
        <v>5.156901475649755</v>
      </c>
      <c r="I11" s="54">
        <f t="shared" si="2"/>
        <v>6.052145276478478</v>
      </c>
      <c r="J11" s="54">
        <f t="shared" si="2"/>
        <v>6.555904596671916</v>
      </c>
      <c r="K11" s="54">
        <f t="shared" si="2"/>
        <v>6.7395579520537625</v>
      </c>
      <c r="L11" s="54">
        <v>6.85</v>
      </c>
      <c r="M11" s="54">
        <f t="shared" si="2"/>
        <v>6.9380338792035845</v>
      </c>
      <c r="N11" s="54">
        <f t="shared" si="2"/>
        <v>7.027102283407846</v>
      </c>
      <c r="O11" s="54">
        <f t="shared" si="2"/>
        <v>7.107532404996019</v>
      </c>
      <c r="P11" s="54">
        <f t="shared" si="2"/>
        <v>7.179162798270144</v>
      </c>
      <c r="Q11" s="54">
        <f t="shared" si="2"/>
        <v>7.2421713009019335</v>
      </c>
    </row>
    <row r="12" spans="2:17" ht="12.75" hidden="1">
      <c r="B12" s="40" t="s">
        <v>89</v>
      </c>
      <c r="C12" s="48">
        <f>C8-C13</f>
        <v>40029079.72</v>
      </c>
      <c r="D12" s="48">
        <f>D8-D13</f>
        <v>45657206.4</v>
      </c>
      <c r="E12" s="48">
        <v>50279537.82</v>
      </c>
      <c r="F12" s="50">
        <v>51619026</v>
      </c>
      <c r="G12" s="50">
        <v>52865371</v>
      </c>
      <c r="H12" s="50">
        <v>54192067</v>
      </c>
      <c r="I12" s="50">
        <v>55406187</v>
      </c>
      <c r="J12" s="50">
        <v>56791342</v>
      </c>
      <c r="K12" s="50">
        <v>58211126</v>
      </c>
      <c r="L12" s="50">
        <v>59666404</v>
      </c>
      <c r="M12" s="50">
        <v>61158065</v>
      </c>
      <c r="N12" s="50">
        <v>62687015</v>
      </c>
      <c r="O12" s="50">
        <v>64254191</v>
      </c>
      <c r="P12" s="50">
        <v>65732037</v>
      </c>
      <c r="Q12" s="50">
        <v>67243874</v>
      </c>
    </row>
    <row r="13" spans="2:17" ht="12.75" hidden="1">
      <c r="B13" s="40" t="s">
        <v>90</v>
      </c>
      <c r="C13" s="51">
        <v>317815.84</v>
      </c>
      <c r="D13" s="52">
        <v>204383.53</v>
      </c>
      <c r="E13" s="51">
        <v>291939</v>
      </c>
      <c r="F13" s="53">
        <v>400000</v>
      </c>
      <c r="G13" s="53">
        <v>501482</v>
      </c>
      <c r="H13" s="53">
        <v>426906</v>
      </c>
      <c r="I13" s="53">
        <v>371719</v>
      </c>
      <c r="J13" s="53">
        <v>318340</v>
      </c>
      <c r="K13" s="53">
        <v>269808</v>
      </c>
      <c r="L13" s="53">
        <v>218266</v>
      </c>
      <c r="M13" s="53">
        <v>166401</v>
      </c>
      <c r="N13" s="53">
        <v>127267</v>
      </c>
      <c r="O13" s="53">
        <v>85991</v>
      </c>
      <c r="P13" s="53">
        <v>44716</v>
      </c>
      <c r="Q13" s="53">
        <v>3440</v>
      </c>
    </row>
    <row r="15" ht="12.75">
      <c r="F15" s="43"/>
    </row>
    <row r="16" spans="12:14" ht="12.75">
      <c r="L16" s="64" t="s">
        <v>97</v>
      </c>
      <c r="M16" s="64"/>
      <c r="N16" s="64"/>
    </row>
    <row r="17" spans="4:5" ht="12.75">
      <c r="D17" t="s">
        <v>91</v>
      </c>
      <c r="E17" s="43"/>
    </row>
    <row r="18" spans="12:14" ht="12.75">
      <c r="L18" s="64" t="s">
        <v>98</v>
      </c>
      <c r="M18" s="64"/>
      <c r="N18" s="64"/>
    </row>
  </sheetData>
  <sheetProtection/>
  <mergeCells count="4">
    <mergeCell ref="A1:E2"/>
    <mergeCell ref="B11:E11"/>
    <mergeCell ref="L16:N16"/>
    <mergeCell ref="L18:N18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625" style="0" customWidth="1"/>
    <col min="2" max="2" width="14.75390625" style="0" customWidth="1"/>
    <col min="3" max="3" width="12.00390625" style="0" customWidth="1"/>
    <col min="4" max="4" width="12.125" style="0" customWidth="1"/>
    <col min="5" max="5" width="12.75390625" style="0" customWidth="1"/>
    <col min="6" max="6" width="12.625" style="0" customWidth="1"/>
    <col min="7" max="7" width="13.125" style="0" customWidth="1"/>
    <col min="8" max="8" width="12.75390625" style="0" customWidth="1"/>
    <col min="9" max="9" width="13.00390625" style="0" customWidth="1"/>
    <col min="10" max="10" width="12.125" style="0" customWidth="1"/>
    <col min="11" max="11" width="12.75390625" style="0" customWidth="1"/>
    <col min="12" max="12" width="13.375" style="0" customWidth="1"/>
    <col min="13" max="13" width="12.25390625" style="0" customWidth="1"/>
    <col min="14" max="14" width="12.125" style="0" customWidth="1"/>
    <col min="15" max="15" width="12.75390625" style="0" customWidth="1"/>
    <col min="16" max="16" width="12.875" style="0" customWidth="1"/>
    <col min="17" max="17" width="12.375" style="0" customWidth="1"/>
  </cols>
  <sheetData>
    <row r="1" spans="1:5" ht="12.75">
      <c r="A1" s="55" t="s">
        <v>77</v>
      </c>
      <c r="B1" s="56"/>
      <c r="C1" s="56"/>
      <c r="D1" s="56"/>
      <c r="E1" s="57"/>
    </row>
    <row r="2" spans="1:5" ht="12.75">
      <c r="A2" s="58"/>
      <c r="B2" s="59"/>
      <c r="C2" s="59"/>
      <c r="D2" s="59"/>
      <c r="E2" s="60"/>
    </row>
    <row r="3" spans="1:5" ht="12.75">
      <c r="A3" s="23"/>
      <c r="B3" s="24"/>
      <c r="C3" s="24"/>
      <c r="D3" s="25"/>
      <c r="E3" s="26"/>
    </row>
    <row r="4" spans="1:5" ht="13.5" thickBot="1">
      <c r="A4" s="23"/>
      <c r="B4" s="25"/>
      <c r="C4" s="25"/>
      <c r="D4" s="25"/>
      <c r="E4" s="27"/>
    </row>
    <row r="5" spans="1:17" ht="13.5" thickBot="1">
      <c r="A5" s="28" t="s">
        <v>78</v>
      </c>
      <c r="B5" s="28" t="s">
        <v>3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28">
        <v>2022</v>
      </c>
    </row>
    <row r="6" spans="1:17" ht="30.75" customHeight="1">
      <c r="A6" s="29" t="s">
        <v>79</v>
      </c>
      <c r="B6" s="30" t="s">
        <v>80</v>
      </c>
      <c r="C6" s="48">
        <v>45012336.94</v>
      </c>
      <c r="D6" s="49">
        <v>51193222.26</v>
      </c>
      <c r="E6" s="48">
        <v>53217340.03</v>
      </c>
      <c r="F6" s="48">
        <v>56099132.9</v>
      </c>
      <c r="G6" s="48">
        <v>57059554</v>
      </c>
      <c r="H6" s="48">
        <v>58491105</v>
      </c>
      <c r="I6" s="48">
        <v>59812701</v>
      </c>
      <c r="J6" s="48">
        <v>61308019</v>
      </c>
      <c r="K6" s="48">
        <v>62840719</v>
      </c>
      <c r="L6" s="48">
        <v>64411737</v>
      </c>
      <c r="M6" s="48">
        <v>66022030</v>
      </c>
      <c r="N6" s="48">
        <v>67672581</v>
      </c>
      <c r="O6" s="48">
        <v>69364396</v>
      </c>
      <c r="P6" s="48">
        <v>70959777</v>
      </c>
      <c r="Q6" s="48">
        <v>72591852</v>
      </c>
    </row>
    <row r="7" spans="1:17" ht="40.5" customHeight="1">
      <c r="A7" s="33" t="s">
        <v>81</v>
      </c>
      <c r="B7" s="34" t="s">
        <v>82</v>
      </c>
      <c r="C7" s="49">
        <v>3924</v>
      </c>
      <c r="D7" s="49">
        <v>4624</v>
      </c>
      <c r="E7" s="49">
        <v>2124</v>
      </c>
      <c r="F7" s="9">
        <v>2124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3" t="s">
        <v>83</v>
      </c>
      <c r="B8" s="34" t="s">
        <v>84</v>
      </c>
      <c r="C8" s="49">
        <v>40346895.56</v>
      </c>
      <c r="D8" s="49">
        <v>45861589.93</v>
      </c>
      <c r="E8" s="49">
        <f>E12+E13</f>
        <v>50571476.82</v>
      </c>
      <c r="F8" s="48">
        <v>52876256.9</v>
      </c>
      <c r="G8" s="48">
        <f>G12+G13</f>
        <v>53366853</v>
      </c>
      <c r="H8" s="48">
        <f aca="true" t="shared" si="0" ref="H8:Q8">H12+H13</f>
        <v>54618973</v>
      </c>
      <c r="I8" s="48">
        <f t="shared" si="0"/>
        <v>55777906</v>
      </c>
      <c r="J8" s="48">
        <f t="shared" si="0"/>
        <v>57109682</v>
      </c>
      <c r="K8" s="48">
        <f t="shared" si="0"/>
        <v>58480934</v>
      </c>
      <c r="L8" s="48">
        <f t="shared" si="0"/>
        <v>59884670</v>
      </c>
      <c r="M8" s="48">
        <f t="shared" si="0"/>
        <v>61324466</v>
      </c>
      <c r="N8" s="48">
        <f t="shared" si="0"/>
        <v>62814282</v>
      </c>
      <c r="O8" s="48">
        <f t="shared" si="0"/>
        <v>64340182</v>
      </c>
      <c r="P8" s="48">
        <f t="shared" si="0"/>
        <v>65776753</v>
      </c>
      <c r="Q8" s="48">
        <f t="shared" si="0"/>
        <v>67247314</v>
      </c>
    </row>
    <row r="9" spans="1:17" ht="45" customHeight="1">
      <c r="A9" s="33" t="s">
        <v>85</v>
      </c>
      <c r="B9" s="34" t="s">
        <v>86</v>
      </c>
      <c r="C9" s="49">
        <v>49459380.72</v>
      </c>
      <c r="D9" s="49">
        <v>53526877.77</v>
      </c>
      <c r="E9" s="49">
        <v>67247137.71</v>
      </c>
      <c r="F9" s="49">
        <v>66979916.9</v>
      </c>
      <c r="G9" s="48">
        <v>58676134</v>
      </c>
      <c r="H9" s="48">
        <v>58493229</v>
      </c>
      <c r="I9" s="48">
        <v>59813721</v>
      </c>
      <c r="J9" s="48">
        <v>61308019</v>
      </c>
      <c r="K9" s="48">
        <v>62840719</v>
      </c>
      <c r="L9" s="48">
        <v>64411737</v>
      </c>
      <c r="M9" s="48">
        <v>66022030</v>
      </c>
      <c r="N9" s="48">
        <v>67672581</v>
      </c>
      <c r="O9" s="48">
        <v>69364396</v>
      </c>
      <c r="P9" s="48">
        <v>70959777</v>
      </c>
      <c r="Q9" s="48">
        <v>72591852</v>
      </c>
    </row>
    <row r="10" spans="1:17" ht="73.5" customHeight="1">
      <c r="A10" s="33" t="s">
        <v>87</v>
      </c>
      <c r="B10" s="35" t="s">
        <v>88</v>
      </c>
      <c r="C10" s="36">
        <f>(C6+C7-C8)/C9*100</f>
        <v>9.440808421023828</v>
      </c>
      <c r="D10" s="36">
        <f aca="true" t="shared" si="1" ref="D10:Q10">(D6+D7-D8)/D9*100</f>
        <v>9.969302437047409</v>
      </c>
      <c r="E10" s="36">
        <f t="shared" si="1"/>
        <v>3.9376950457271755</v>
      </c>
      <c r="F10" s="36">
        <f t="shared" si="1"/>
        <v>4.814876084147546</v>
      </c>
      <c r="G10" s="36">
        <f t="shared" si="1"/>
        <v>6.29698098378465</v>
      </c>
      <c r="H10" s="36">
        <f t="shared" si="1"/>
        <v>6.623426448213348</v>
      </c>
      <c r="I10" s="36">
        <f t="shared" si="1"/>
        <v>6.747306358017753</v>
      </c>
      <c r="J10" s="36">
        <f t="shared" si="1"/>
        <v>6.847941049930189</v>
      </c>
      <c r="K10" s="36">
        <f t="shared" si="1"/>
        <v>6.937834368190472</v>
      </c>
      <c r="L10" s="36">
        <f t="shared" si="1"/>
        <v>7.028326219490092</v>
      </c>
      <c r="M10" s="36">
        <v>7.11</v>
      </c>
      <c r="N10" s="36">
        <f t="shared" si="1"/>
        <v>7.179124732954991</v>
      </c>
      <c r="O10" s="36">
        <f t="shared" si="1"/>
        <v>7.243217399312465</v>
      </c>
      <c r="P10" s="36">
        <f t="shared" si="1"/>
        <v>7.3041717704383435</v>
      </c>
      <c r="Q10" s="36">
        <f t="shared" si="1"/>
        <v>7.362448887514263</v>
      </c>
    </row>
    <row r="11" spans="1:17" ht="12.75">
      <c r="A11" s="37"/>
      <c r="B11" s="61" t="s">
        <v>96</v>
      </c>
      <c r="C11" s="62"/>
      <c r="D11" s="62"/>
      <c r="E11" s="63"/>
      <c r="F11" s="54">
        <f aca="true" t="shared" si="2" ref="F11:Q11">(C10+D10+E10)/3</f>
        <v>7.782601967932803</v>
      </c>
      <c r="G11" s="54">
        <f t="shared" si="2"/>
        <v>6.240624522307377</v>
      </c>
      <c r="H11" s="54">
        <f t="shared" si="2"/>
        <v>5.01651737121979</v>
      </c>
      <c r="I11" s="54">
        <f t="shared" si="2"/>
        <v>5.911761172048514</v>
      </c>
      <c r="J11" s="54">
        <f t="shared" si="2"/>
        <v>6.555904596671916</v>
      </c>
      <c r="K11" s="54">
        <f t="shared" si="2"/>
        <v>6.7395579520537625</v>
      </c>
      <c r="L11" s="54">
        <v>6.85</v>
      </c>
      <c r="M11" s="54">
        <f t="shared" si="2"/>
        <v>6.9380338792035845</v>
      </c>
      <c r="N11" s="54">
        <f t="shared" si="2"/>
        <v>7.025386862560189</v>
      </c>
      <c r="O11" s="54">
        <f t="shared" si="2"/>
        <v>7.105816984148362</v>
      </c>
      <c r="P11" s="54">
        <f t="shared" si="2"/>
        <v>7.177447377422486</v>
      </c>
      <c r="Q11" s="54">
        <f t="shared" si="2"/>
        <v>7.2421713009019335</v>
      </c>
    </row>
    <row r="12" spans="2:17" ht="12.75" hidden="1">
      <c r="B12" s="40" t="s">
        <v>89</v>
      </c>
      <c r="C12" s="48">
        <f>C8-C13</f>
        <v>40029079.72</v>
      </c>
      <c r="D12" s="48">
        <f>D8-D13</f>
        <v>45657206.4</v>
      </c>
      <c r="E12" s="48">
        <v>50279537.82</v>
      </c>
      <c r="F12" s="50">
        <v>51619026</v>
      </c>
      <c r="G12" s="50">
        <v>52865371</v>
      </c>
      <c r="H12" s="50">
        <v>54192067</v>
      </c>
      <c r="I12" s="50">
        <v>55406187</v>
      </c>
      <c r="J12" s="50">
        <v>56791342</v>
      </c>
      <c r="K12" s="50">
        <v>58211126</v>
      </c>
      <c r="L12" s="50">
        <v>59666404</v>
      </c>
      <c r="M12" s="50">
        <v>61158065</v>
      </c>
      <c r="N12" s="50">
        <v>62687015</v>
      </c>
      <c r="O12" s="50">
        <v>64254191</v>
      </c>
      <c r="P12" s="50">
        <v>65732037</v>
      </c>
      <c r="Q12" s="50">
        <v>67243874</v>
      </c>
    </row>
    <row r="13" spans="2:17" ht="12.75" hidden="1">
      <c r="B13" s="40" t="s">
        <v>90</v>
      </c>
      <c r="C13" s="51">
        <v>317815.84</v>
      </c>
      <c r="D13" s="52">
        <v>204383.53</v>
      </c>
      <c r="E13" s="51">
        <v>291939</v>
      </c>
      <c r="F13" s="53">
        <v>400000</v>
      </c>
      <c r="G13" s="53">
        <v>501482</v>
      </c>
      <c r="H13" s="53">
        <v>426906</v>
      </c>
      <c r="I13" s="53">
        <v>371719</v>
      </c>
      <c r="J13" s="53">
        <v>318340</v>
      </c>
      <c r="K13" s="53">
        <v>269808</v>
      </c>
      <c r="L13" s="53">
        <v>218266</v>
      </c>
      <c r="M13" s="53">
        <v>166401</v>
      </c>
      <c r="N13" s="53">
        <v>127267</v>
      </c>
      <c r="O13" s="53">
        <v>85991</v>
      </c>
      <c r="P13" s="53">
        <v>44716</v>
      </c>
      <c r="Q13" s="53">
        <v>3440</v>
      </c>
    </row>
    <row r="15" ht="12.75">
      <c r="F15" s="43"/>
    </row>
    <row r="16" spans="12:14" ht="12.75">
      <c r="L16" s="64" t="s">
        <v>97</v>
      </c>
      <c r="M16" s="64"/>
      <c r="N16" s="64"/>
    </row>
    <row r="17" spans="4:5" ht="12.75">
      <c r="D17" t="s">
        <v>91</v>
      </c>
      <c r="E17" s="43"/>
    </row>
    <row r="18" spans="12:14" ht="12.75">
      <c r="L18" s="64" t="s">
        <v>98</v>
      </c>
      <c r="M18" s="64"/>
      <c r="N18" s="64"/>
    </row>
  </sheetData>
  <sheetProtection/>
  <mergeCells count="4">
    <mergeCell ref="A1:E2"/>
    <mergeCell ref="B11:E11"/>
    <mergeCell ref="L16:N16"/>
    <mergeCell ref="L18:N18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4.625" style="0" customWidth="1"/>
    <col min="2" max="2" width="14.75390625" style="0" customWidth="1"/>
    <col min="3" max="3" width="12.00390625" style="0" customWidth="1"/>
    <col min="4" max="4" width="12.125" style="0" customWidth="1"/>
    <col min="5" max="6" width="12.00390625" style="0" customWidth="1"/>
    <col min="7" max="9" width="12.375" style="0" customWidth="1"/>
    <col min="10" max="10" width="12.125" style="0" customWidth="1"/>
    <col min="11" max="11" width="12.375" style="0" customWidth="1"/>
    <col min="12" max="12" width="12.625" style="0" customWidth="1"/>
    <col min="13" max="13" width="12.25390625" style="0" customWidth="1"/>
    <col min="14" max="15" width="12.125" style="0" customWidth="1"/>
    <col min="16" max="16" width="12.25390625" style="0" customWidth="1"/>
    <col min="17" max="17" width="12.00390625" style="0" customWidth="1"/>
  </cols>
  <sheetData>
    <row r="1" spans="1:5" ht="12.75">
      <c r="A1" s="55" t="s">
        <v>77</v>
      </c>
      <c r="B1" s="56"/>
      <c r="C1" s="56"/>
      <c r="D1" s="56"/>
      <c r="E1" s="57"/>
    </row>
    <row r="2" spans="1:5" ht="12.75">
      <c r="A2" s="58"/>
      <c r="B2" s="59"/>
      <c r="C2" s="59"/>
      <c r="D2" s="59"/>
      <c r="E2" s="60"/>
    </row>
    <row r="3" spans="1:5" ht="12.75">
      <c r="A3" s="23"/>
      <c r="B3" s="24"/>
      <c r="C3" s="24"/>
      <c r="D3" s="25"/>
      <c r="E3" s="26"/>
    </row>
    <row r="4" spans="1:5" ht="13.5" thickBot="1">
      <c r="A4" s="23"/>
      <c r="B4" s="25"/>
      <c r="C4" s="25"/>
      <c r="D4" s="25"/>
      <c r="E4" s="27"/>
    </row>
    <row r="5" spans="1:17" ht="13.5" thickBot="1">
      <c r="A5" s="28" t="s">
        <v>78</v>
      </c>
      <c r="B5" s="28" t="s">
        <v>3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28">
        <v>2022</v>
      </c>
    </row>
    <row r="6" spans="1:17" ht="30.75" customHeight="1">
      <c r="A6" s="29" t="s">
        <v>79</v>
      </c>
      <c r="B6" s="30" t="s">
        <v>80</v>
      </c>
      <c r="C6" s="48">
        <v>45012336.94</v>
      </c>
      <c r="D6" s="49">
        <v>51193222.26</v>
      </c>
      <c r="E6" s="48">
        <v>53217340.03</v>
      </c>
      <c r="F6" s="48">
        <v>56217077.27</v>
      </c>
      <c r="G6" s="48">
        <v>57059554</v>
      </c>
      <c r="H6" s="48">
        <v>58491105</v>
      </c>
      <c r="I6" s="48">
        <v>59812701</v>
      </c>
      <c r="J6" s="48">
        <v>61308019</v>
      </c>
      <c r="K6" s="48">
        <v>62840719</v>
      </c>
      <c r="L6" s="48">
        <v>64411737</v>
      </c>
      <c r="M6" s="48">
        <v>66022030</v>
      </c>
      <c r="N6" s="48">
        <v>67672581</v>
      </c>
      <c r="O6" s="48">
        <v>69364396</v>
      </c>
      <c r="P6" s="48">
        <v>70959777</v>
      </c>
      <c r="Q6" s="48">
        <v>72591852</v>
      </c>
    </row>
    <row r="7" spans="1:17" ht="40.5" customHeight="1">
      <c r="A7" s="33" t="s">
        <v>81</v>
      </c>
      <c r="B7" s="34" t="s">
        <v>82</v>
      </c>
      <c r="C7" s="49">
        <v>3924</v>
      </c>
      <c r="D7" s="49">
        <v>4624</v>
      </c>
      <c r="E7" s="49">
        <v>2124</v>
      </c>
      <c r="F7" s="9">
        <v>19924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3" t="s">
        <v>83</v>
      </c>
      <c r="B8" s="34" t="s">
        <v>84</v>
      </c>
      <c r="C8" s="49">
        <v>40346895.56</v>
      </c>
      <c r="D8" s="49">
        <v>45861589.93</v>
      </c>
      <c r="E8" s="49">
        <f>E12+E13</f>
        <v>50571476.82</v>
      </c>
      <c r="F8" s="48">
        <v>52976350.77</v>
      </c>
      <c r="G8" s="48">
        <f>G12+G13</f>
        <v>53366853</v>
      </c>
      <c r="H8" s="48">
        <f aca="true" t="shared" si="0" ref="H8:Q8">H12+H13</f>
        <v>54618973</v>
      </c>
      <c r="I8" s="48">
        <f t="shared" si="0"/>
        <v>55777906</v>
      </c>
      <c r="J8" s="48">
        <f t="shared" si="0"/>
        <v>57109682</v>
      </c>
      <c r="K8" s="48">
        <f t="shared" si="0"/>
        <v>58480934</v>
      </c>
      <c r="L8" s="48">
        <f t="shared" si="0"/>
        <v>59884670</v>
      </c>
      <c r="M8" s="48">
        <f t="shared" si="0"/>
        <v>61324466</v>
      </c>
      <c r="N8" s="48">
        <f t="shared" si="0"/>
        <v>62814282</v>
      </c>
      <c r="O8" s="48">
        <f t="shared" si="0"/>
        <v>64340182</v>
      </c>
      <c r="P8" s="48">
        <f t="shared" si="0"/>
        <v>65776753</v>
      </c>
      <c r="Q8" s="48">
        <f t="shared" si="0"/>
        <v>67247314</v>
      </c>
    </row>
    <row r="9" spans="1:17" ht="45" customHeight="1">
      <c r="A9" s="33" t="s">
        <v>85</v>
      </c>
      <c r="B9" s="34" t="s">
        <v>86</v>
      </c>
      <c r="C9" s="49">
        <v>49459380.72</v>
      </c>
      <c r="D9" s="49">
        <v>53526877.77</v>
      </c>
      <c r="E9" s="49">
        <v>67247137.71</v>
      </c>
      <c r="F9" s="49">
        <v>66831638.27</v>
      </c>
      <c r="G9" s="48">
        <v>58676134</v>
      </c>
      <c r="H9" s="48">
        <v>58493229</v>
      </c>
      <c r="I9" s="48">
        <v>59813721</v>
      </c>
      <c r="J9" s="48">
        <v>61308019</v>
      </c>
      <c r="K9" s="48">
        <v>62840719</v>
      </c>
      <c r="L9" s="48">
        <v>64411737</v>
      </c>
      <c r="M9" s="48">
        <v>66022030</v>
      </c>
      <c r="N9" s="48">
        <v>67672581</v>
      </c>
      <c r="O9" s="48">
        <v>69364396</v>
      </c>
      <c r="P9" s="48">
        <v>70959777</v>
      </c>
      <c r="Q9" s="48">
        <v>72591852</v>
      </c>
    </row>
    <row r="10" spans="1:17" ht="73.5" customHeight="1">
      <c r="A10" s="33" t="s">
        <v>87</v>
      </c>
      <c r="B10" s="35" t="s">
        <v>88</v>
      </c>
      <c r="C10" s="36">
        <f>(C6+C7-C8)/C9*100</f>
        <v>9.440808421023828</v>
      </c>
      <c r="D10" s="36">
        <f aca="true" t="shared" si="1" ref="D10:Q10">(D6+D7-D8)/D9*100</f>
        <v>9.969302437047409</v>
      </c>
      <c r="E10" s="36">
        <f t="shared" si="1"/>
        <v>3.9376950457271755</v>
      </c>
      <c r="F10" s="36">
        <f t="shared" si="1"/>
        <v>4.87890254437122</v>
      </c>
      <c r="G10" s="36">
        <f t="shared" si="1"/>
        <v>6.29698098378465</v>
      </c>
      <c r="H10" s="36">
        <f t="shared" si="1"/>
        <v>6.623426448213348</v>
      </c>
      <c r="I10" s="36">
        <f t="shared" si="1"/>
        <v>6.747306358017753</v>
      </c>
      <c r="J10" s="36">
        <f t="shared" si="1"/>
        <v>6.847941049930189</v>
      </c>
      <c r="K10" s="36">
        <f t="shared" si="1"/>
        <v>6.937834368190472</v>
      </c>
      <c r="L10" s="36">
        <f t="shared" si="1"/>
        <v>7.028326219490092</v>
      </c>
      <c r="M10" s="36">
        <v>7.11</v>
      </c>
      <c r="N10" s="36">
        <f t="shared" si="1"/>
        <v>7.179124732954991</v>
      </c>
      <c r="O10" s="36">
        <f t="shared" si="1"/>
        <v>7.243217399312465</v>
      </c>
      <c r="P10" s="36">
        <f t="shared" si="1"/>
        <v>7.3041717704383435</v>
      </c>
      <c r="Q10" s="36">
        <f t="shared" si="1"/>
        <v>7.362448887514263</v>
      </c>
    </row>
    <row r="11" spans="1:17" ht="12.75">
      <c r="A11" s="37"/>
      <c r="B11" s="61" t="s">
        <v>96</v>
      </c>
      <c r="C11" s="62"/>
      <c r="D11" s="62"/>
      <c r="E11" s="63"/>
      <c r="F11" s="54">
        <f aca="true" t="shared" si="2" ref="F11:Q11">(C10+D10+E10)/3</f>
        <v>7.782601967932803</v>
      </c>
      <c r="G11" s="54">
        <f t="shared" si="2"/>
        <v>6.261966675715269</v>
      </c>
      <c r="H11" s="54">
        <f t="shared" si="2"/>
        <v>5.037859524627682</v>
      </c>
      <c r="I11" s="54">
        <f t="shared" si="2"/>
        <v>5.933103325456405</v>
      </c>
      <c r="J11" s="54">
        <f t="shared" si="2"/>
        <v>6.555904596671916</v>
      </c>
      <c r="K11" s="54">
        <f t="shared" si="2"/>
        <v>6.7395579520537625</v>
      </c>
      <c r="L11" s="54">
        <v>6.85</v>
      </c>
      <c r="M11" s="54">
        <f t="shared" si="2"/>
        <v>6.9380338792035845</v>
      </c>
      <c r="N11" s="54">
        <f t="shared" si="2"/>
        <v>7.025386862560189</v>
      </c>
      <c r="O11" s="54">
        <f t="shared" si="2"/>
        <v>7.105816984148362</v>
      </c>
      <c r="P11" s="54">
        <f t="shared" si="2"/>
        <v>7.177447377422486</v>
      </c>
      <c r="Q11" s="54">
        <f t="shared" si="2"/>
        <v>7.2421713009019335</v>
      </c>
    </row>
    <row r="12" spans="2:17" ht="12.75" hidden="1">
      <c r="B12" s="40" t="s">
        <v>89</v>
      </c>
      <c r="C12" s="48">
        <f>C8-C13</f>
        <v>40029079.72</v>
      </c>
      <c r="D12" s="48">
        <f>D8-D13</f>
        <v>45657206.4</v>
      </c>
      <c r="E12" s="48">
        <v>50279537.82</v>
      </c>
      <c r="F12" s="50">
        <v>51619026</v>
      </c>
      <c r="G12" s="50">
        <v>52865371</v>
      </c>
      <c r="H12" s="50">
        <v>54192067</v>
      </c>
      <c r="I12" s="50">
        <v>55406187</v>
      </c>
      <c r="J12" s="50">
        <v>56791342</v>
      </c>
      <c r="K12" s="50">
        <v>58211126</v>
      </c>
      <c r="L12" s="50">
        <v>59666404</v>
      </c>
      <c r="M12" s="50">
        <v>61158065</v>
      </c>
      <c r="N12" s="50">
        <v>62687015</v>
      </c>
      <c r="O12" s="50">
        <v>64254191</v>
      </c>
      <c r="P12" s="50">
        <v>65732037</v>
      </c>
      <c r="Q12" s="50">
        <v>67243874</v>
      </c>
    </row>
    <row r="13" spans="2:17" ht="12.75" hidden="1">
      <c r="B13" s="40" t="s">
        <v>90</v>
      </c>
      <c r="C13" s="51">
        <v>317815.84</v>
      </c>
      <c r="D13" s="52">
        <v>204383.53</v>
      </c>
      <c r="E13" s="51">
        <v>291939</v>
      </c>
      <c r="F13" s="53">
        <v>400000</v>
      </c>
      <c r="G13" s="53">
        <v>501482</v>
      </c>
      <c r="H13" s="53">
        <v>426906</v>
      </c>
      <c r="I13" s="53">
        <v>371719</v>
      </c>
      <c r="J13" s="53">
        <v>318340</v>
      </c>
      <c r="K13" s="53">
        <v>269808</v>
      </c>
      <c r="L13" s="53">
        <v>218266</v>
      </c>
      <c r="M13" s="53">
        <v>166401</v>
      </c>
      <c r="N13" s="53">
        <v>127267</v>
      </c>
      <c r="O13" s="53">
        <v>85991</v>
      </c>
      <c r="P13" s="53">
        <v>44716</v>
      </c>
      <c r="Q13" s="53">
        <v>3440</v>
      </c>
    </row>
    <row r="15" ht="12.75">
      <c r="F15" s="43"/>
    </row>
    <row r="16" spans="12:14" ht="12.75">
      <c r="L16" s="64" t="s">
        <v>97</v>
      </c>
      <c r="M16" s="64"/>
      <c r="N16" s="64"/>
    </row>
    <row r="17" spans="4:5" ht="12.75">
      <c r="D17" t="s">
        <v>91</v>
      </c>
      <c r="E17" s="43"/>
    </row>
    <row r="18" spans="12:14" ht="12.75">
      <c r="L18" s="64" t="s">
        <v>98</v>
      </c>
      <c r="M18" s="64"/>
      <c r="N18" s="64"/>
    </row>
  </sheetData>
  <sheetProtection/>
  <mergeCells count="4">
    <mergeCell ref="A1:E2"/>
    <mergeCell ref="B11:E11"/>
    <mergeCell ref="L16:N16"/>
    <mergeCell ref="L18:N18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A1" sqref="A1:Q19"/>
    </sheetView>
  </sheetViews>
  <sheetFormatPr defaultColWidth="9.00390625" defaultRowHeight="12.75"/>
  <cols>
    <col min="1" max="1" width="4.625" style="0" customWidth="1"/>
    <col min="2" max="2" width="14.75390625" style="0" customWidth="1"/>
    <col min="3" max="3" width="12.00390625" style="0" customWidth="1"/>
    <col min="4" max="4" width="12.125" style="0" customWidth="1"/>
    <col min="5" max="6" width="12.00390625" style="0" customWidth="1"/>
    <col min="7" max="9" width="12.375" style="0" customWidth="1"/>
    <col min="10" max="10" width="12.125" style="0" customWidth="1"/>
    <col min="11" max="11" width="12.375" style="0" customWidth="1"/>
    <col min="12" max="12" width="12.625" style="0" customWidth="1"/>
    <col min="13" max="13" width="12.25390625" style="0" customWidth="1"/>
    <col min="14" max="15" width="12.125" style="0" customWidth="1"/>
    <col min="16" max="16" width="12.25390625" style="0" customWidth="1"/>
    <col min="17" max="17" width="12.00390625" style="0" customWidth="1"/>
  </cols>
  <sheetData>
    <row r="1" spans="1:5" ht="12.75">
      <c r="A1" s="55" t="s">
        <v>77</v>
      </c>
      <c r="B1" s="56"/>
      <c r="C1" s="56"/>
      <c r="D1" s="56"/>
      <c r="E1" s="57"/>
    </row>
    <row r="2" spans="1:5" ht="12.75">
      <c r="A2" s="58"/>
      <c r="B2" s="59"/>
      <c r="C2" s="59"/>
      <c r="D2" s="59"/>
      <c r="E2" s="60"/>
    </row>
    <row r="3" spans="1:5" ht="12.75">
      <c r="A3" s="23"/>
      <c r="B3" s="24"/>
      <c r="C3" s="24"/>
      <c r="D3" s="25"/>
      <c r="E3" s="26"/>
    </row>
    <row r="4" spans="1:5" ht="13.5" thickBot="1">
      <c r="A4" s="23"/>
      <c r="B4" s="25"/>
      <c r="C4" s="25"/>
      <c r="D4" s="25"/>
      <c r="E4" s="27"/>
    </row>
    <row r="5" spans="1:17" ht="13.5" thickBot="1">
      <c r="A5" s="28" t="s">
        <v>78</v>
      </c>
      <c r="B5" s="28" t="s">
        <v>3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28">
        <v>2022</v>
      </c>
    </row>
    <row r="6" spans="1:17" ht="30.75" customHeight="1">
      <c r="A6" s="29" t="s">
        <v>79</v>
      </c>
      <c r="B6" s="30" t="s">
        <v>80</v>
      </c>
      <c r="C6" s="48">
        <v>45012336.94</v>
      </c>
      <c r="D6" s="49">
        <v>51193222.26</v>
      </c>
      <c r="E6" s="48">
        <v>53217340.03</v>
      </c>
      <c r="F6" s="48">
        <v>56178924.81</v>
      </c>
      <c r="G6" s="48">
        <v>57059554</v>
      </c>
      <c r="H6" s="48">
        <v>58491105</v>
      </c>
      <c r="I6" s="48">
        <v>59812701</v>
      </c>
      <c r="J6" s="48">
        <v>61308019</v>
      </c>
      <c r="K6" s="48">
        <v>62840719</v>
      </c>
      <c r="L6" s="48">
        <v>64411737</v>
      </c>
      <c r="M6" s="48">
        <v>66022030</v>
      </c>
      <c r="N6" s="48">
        <v>67672581</v>
      </c>
      <c r="O6" s="48">
        <v>69364396</v>
      </c>
      <c r="P6" s="48">
        <v>70959777</v>
      </c>
      <c r="Q6" s="48">
        <v>72591852</v>
      </c>
    </row>
    <row r="7" spans="1:17" ht="40.5" customHeight="1">
      <c r="A7" s="33" t="s">
        <v>81</v>
      </c>
      <c r="B7" s="34" t="s">
        <v>82</v>
      </c>
      <c r="C7" s="49">
        <v>3924</v>
      </c>
      <c r="D7" s="49">
        <v>4624</v>
      </c>
      <c r="E7" s="49">
        <v>2124</v>
      </c>
      <c r="F7" s="9">
        <v>19924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3" t="s">
        <v>83</v>
      </c>
      <c r="B8" s="34" t="s">
        <v>84</v>
      </c>
      <c r="C8" s="49">
        <v>40346895.56</v>
      </c>
      <c r="D8" s="49">
        <v>45861589.93</v>
      </c>
      <c r="E8" s="49">
        <f>E12+E13</f>
        <v>50571476.82</v>
      </c>
      <c r="F8" s="48">
        <v>52938198.31</v>
      </c>
      <c r="G8" s="48">
        <f>G12+G13</f>
        <v>53366853</v>
      </c>
      <c r="H8" s="48">
        <f aca="true" t="shared" si="0" ref="H8:Q8">H12+H13</f>
        <v>54618973</v>
      </c>
      <c r="I8" s="48">
        <f t="shared" si="0"/>
        <v>55777906</v>
      </c>
      <c r="J8" s="48">
        <f t="shared" si="0"/>
        <v>57109682</v>
      </c>
      <c r="K8" s="48">
        <f t="shared" si="0"/>
        <v>58480934</v>
      </c>
      <c r="L8" s="48">
        <f t="shared" si="0"/>
        <v>59884670</v>
      </c>
      <c r="M8" s="48">
        <f t="shared" si="0"/>
        <v>61324466</v>
      </c>
      <c r="N8" s="48">
        <f t="shared" si="0"/>
        <v>62814282</v>
      </c>
      <c r="O8" s="48">
        <f t="shared" si="0"/>
        <v>64340182</v>
      </c>
      <c r="P8" s="48">
        <f t="shared" si="0"/>
        <v>65776753</v>
      </c>
      <c r="Q8" s="48">
        <f t="shared" si="0"/>
        <v>67247314</v>
      </c>
    </row>
    <row r="9" spans="1:17" ht="45" customHeight="1">
      <c r="A9" s="33" t="s">
        <v>85</v>
      </c>
      <c r="B9" s="34" t="s">
        <v>86</v>
      </c>
      <c r="C9" s="49">
        <v>49459380.72</v>
      </c>
      <c r="D9" s="49">
        <v>53526877.77</v>
      </c>
      <c r="E9" s="49">
        <v>67247137.71</v>
      </c>
      <c r="F9" s="49">
        <v>66821485.81</v>
      </c>
      <c r="G9" s="48">
        <v>58676134</v>
      </c>
      <c r="H9" s="48">
        <v>58493229</v>
      </c>
      <c r="I9" s="48">
        <v>59813721</v>
      </c>
      <c r="J9" s="48">
        <v>61308019</v>
      </c>
      <c r="K9" s="48">
        <v>62840719</v>
      </c>
      <c r="L9" s="48">
        <v>64411737</v>
      </c>
      <c r="M9" s="48">
        <v>66022030</v>
      </c>
      <c r="N9" s="48">
        <v>67672581</v>
      </c>
      <c r="O9" s="48">
        <v>69364396</v>
      </c>
      <c r="P9" s="48">
        <v>70959777</v>
      </c>
      <c r="Q9" s="48">
        <v>72591852</v>
      </c>
    </row>
    <row r="10" spans="1:17" ht="73.5" customHeight="1">
      <c r="A10" s="33" t="s">
        <v>87</v>
      </c>
      <c r="B10" s="35" t="s">
        <v>88</v>
      </c>
      <c r="C10" s="36">
        <f>(C6+C7-C8)/C9*100</f>
        <v>9.440808421023828</v>
      </c>
      <c r="D10" s="36">
        <f aca="true" t="shared" si="1" ref="D10:Q10">(D6+D7-D8)/D9*100</f>
        <v>9.969302437047409</v>
      </c>
      <c r="E10" s="36">
        <f t="shared" si="1"/>
        <v>3.9376950457271755</v>
      </c>
      <c r="F10" s="36">
        <f t="shared" si="1"/>
        <v>4.879643815869828</v>
      </c>
      <c r="G10" s="36">
        <f t="shared" si="1"/>
        <v>6.29698098378465</v>
      </c>
      <c r="H10" s="36">
        <f t="shared" si="1"/>
        <v>6.623426448213348</v>
      </c>
      <c r="I10" s="36">
        <f t="shared" si="1"/>
        <v>6.747306358017753</v>
      </c>
      <c r="J10" s="36">
        <f t="shared" si="1"/>
        <v>6.847941049930189</v>
      </c>
      <c r="K10" s="36">
        <f t="shared" si="1"/>
        <v>6.937834368190472</v>
      </c>
      <c r="L10" s="36">
        <f t="shared" si="1"/>
        <v>7.028326219490092</v>
      </c>
      <c r="M10" s="36">
        <v>7.11</v>
      </c>
      <c r="N10" s="36">
        <f t="shared" si="1"/>
        <v>7.179124732954991</v>
      </c>
      <c r="O10" s="36">
        <f t="shared" si="1"/>
        <v>7.243217399312465</v>
      </c>
      <c r="P10" s="36">
        <f t="shared" si="1"/>
        <v>7.3041717704383435</v>
      </c>
      <c r="Q10" s="36">
        <f t="shared" si="1"/>
        <v>7.362448887514263</v>
      </c>
    </row>
    <row r="11" spans="1:17" ht="12.75">
      <c r="A11" s="37"/>
      <c r="B11" s="61" t="s">
        <v>96</v>
      </c>
      <c r="C11" s="62"/>
      <c r="D11" s="62"/>
      <c r="E11" s="63"/>
      <c r="F11" s="54">
        <f aca="true" t="shared" si="2" ref="F11:Q11">(C10+D10+E10)/3</f>
        <v>7.782601967932803</v>
      </c>
      <c r="G11" s="54">
        <f t="shared" si="2"/>
        <v>6.262213766214804</v>
      </c>
      <c r="H11" s="54">
        <f t="shared" si="2"/>
        <v>5.0381066151272185</v>
      </c>
      <c r="I11" s="54">
        <f t="shared" si="2"/>
        <v>5.9333504159559425</v>
      </c>
      <c r="J11" s="54">
        <f t="shared" si="2"/>
        <v>6.555904596671916</v>
      </c>
      <c r="K11" s="54">
        <f t="shared" si="2"/>
        <v>6.7395579520537625</v>
      </c>
      <c r="L11" s="54">
        <v>6.85</v>
      </c>
      <c r="M11" s="54">
        <f t="shared" si="2"/>
        <v>6.9380338792035845</v>
      </c>
      <c r="N11" s="54">
        <f t="shared" si="2"/>
        <v>7.025386862560189</v>
      </c>
      <c r="O11" s="54">
        <f t="shared" si="2"/>
        <v>7.105816984148362</v>
      </c>
      <c r="P11" s="54">
        <f t="shared" si="2"/>
        <v>7.177447377422486</v>
      </c>
      <c r="Q11" s="54">
        <f t="shared" si="2"/>
        <v>7.2421713009019335</v>
      </c>
    </row>
    <row r="12" spans="2:17" ht="12.75" hidden="1">
      <c r="B12" s="40" t="s">
        <v>89</v>
      </c>
      <c r="C12" s="48">
        <f>C8-C13</f>
        <v>40029079.72</v>
      </c>
      <c r="D12" s="48">
        <f>D8-D13</f>
        <v>45657206.4</v>
      </c>
      <c r="E12" s="48">
        <v>50279537.82</v>
      </c>
      <c r="F12" s="50">
        <v>51619026</v>
      </c>
      <c r="G12" s="50">
        <v>52865371</v>
      </c>
      <c r="H12" s="50">
        <v>54192067</v>
      </c>
      <c r="I12" s="50">
        <v>55406187</v>
      </c>
      <c r="J12" s="50">
        <v>56791342</v>
      </c>
      <c r="K12" s="50">
        <v>58211126</v>
      </c>
      <c r="L12" s="50">
        <v>59666404</v>
      </c>
      <c r="M12" s="50">
        <v>61158065</v>
      </c>
      <c r="N12" s="50">
        <v>62687015</v>
      </c>
      <c r="O12" s="50">
        <v>64254191</v>
      </c>
      <c r="P12" s="50">
        <v>65732037</v>
      </c>
      <c r="Q12" s="50">
        <v>67243874</v>
      </c>
    </row>
    <row r="13" spans="2:17" ht="12.75" hidden="1">
      <c r="B13" s="40" t="s">
        <v>90</v>
      </c>
      <c r="C13" s="51">
        <v>317815.84</v>
      </c>
      <c r="D13" s="52">
        <v>204383.53</v>
      </c>
      <c r="E13" s="51">
        <v>291939</v>
      </c>
      <c r="F13" s="53">
        <v>400000</v>
      </c>
      <c r="G13" s="53">
        <v>501482</v>
      </c>
      <c r="H13" s="53">
        <v>426906</v>
      </c>
      <c r="I13" s="53">
        <v>371719</v>
      </c>
      <c r="J13" s="53">
        <v>318340</v>
      </c>
      <c r="K13" s="53">
        <v>269808</v>
      </c>
      <c r="L13" s="53">
        <v>218266</v>
      </c>
      <c r="M13" s="53">
        <v>166401</v>
      </c>
      <c r="N13" s="53">
        <v>127267</v>
      </c>
      <c r="O13" s="53">
        <v>85991</v>
      </c>
      <c r="P13" s="53">
        <v>44716</v>
      </c>
      <c r="Q13" s="53">
        <v>3440</v>
      </c>
    </row>
    <row r="15" ht="12.75">
      <c r="F15" s="43"/>
    </row>
    <row r="16" spans="12:14" ht="12.75">
      <c r="L16" s="64" t="s">
        <v>97</v>
      </c>
      <c r="M16" s="64"/>
      <c r="N16" s="64"/>
    </row>
    <row r="17" spans="4:5" ht="12.75">
      <c r="D17" t="s">
        <v>91</v>
      </c>
      <c r="E17" s="43"/>
    </row>
    <row r="18" spans="12:14" ht="12.75">
      <c r="L18" s="64" t="s">
        <v>98</v>
      </c>
      <c r="M18" s="64"/>
      <c r="N18" s="64"/>
    </row>
  </sheetData>
  <sheetProtection/>
  <mergeCells count="4">
    <mergeCell ref="A1:E2"/>
    <mergeCell ref="B11:E11"/>
    <mergeCell ref="L16:N16"/>
    <mergeCell ref="L18:N1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1" sqref="A1:Q18"/>
    </sheetView>
  </sheetViews>
  <sheetFormatPr defaultColWidth="9.00390625" defaultRowHeight="12.75"/>
  <cols>
    <col min="1" max="1" width="4.625" style="0" customWidth="1"/>
    <col min="2" max="2" width="14.75390625" style="0" customWidth="1"/>
    <col min="3" max="3" width="12.00390625" style="0" customWidth="1"/>
    <col min="4" max="4" width="12.125" style="0" customWidth="1"/>
    <col min="5" max="5" width="12.875" style="0" customWidth="1"/>
    <col min="6" max="6" width="12.00390625" style="0" customWidth="1"/>
    <col min="7" max="9" width="12.375" style="0" customWidth="1"/>
    <col min="10" max="10" width="12.125" style="0" customWidth="1"/>
    <col min="11" max="11" width="12.375" style="0" customWidth="1"/>
    <col min="12" max="12" width="12.625" style="0" customWidth="1"/>
    <col min="13" max="13" width="12.25390625" style="0" customWidth="1"/>
    <col min="14" max="15" width="12.125" style="0" customWidth="1"/>
    <col min="16" max="16" width="12.25390625" style="0" customWidth="1"/>
    <col min="17" max="17" width="12.00390625" style="0" customWidth="1"/>
  </cols>
  <sheetData>
    <row r="1" spans="1:5" ht="12.75">
      <c r="A1" s="55" t="s">
        <v>77</v>
      </c>
      <c r="B1" s="56"/>
      <c r="C1" s="56"/>
      <c r="D1" s="56"/>
      <c r="E1" s="57"/>
    </row>
    <row r="2" spans="1:5" ht="12.75">
      <c r="A2" s="58"/>
      <c r="B2" s="59"/>
      <c r="C2" s="59"/>
      <c r="D2" s="59"/>
      <c r="E2" s="60"/>
    </row>
    <row r="3" spans="1:5" ht="12.75">
      <c r="A3" s="23"/>
      <c r="B3" s="24"/>
      <c r="C3" s="24"/>
      <c r="D3" s="25"/>
      <c r="E3" s="26"/>
    </row>
    <row r="4" spans="1:5" ht="13.5" thickBot="1">
      <c r="A4" s="23"/>
      <c r="B4" s="25"/>
      <c r="C4" s="25"/>
      <c r="D4" s="25"/>
      <c r="E4" s="27"/>
    </row>
    <row r="5" spans="1:17" ht="13.5" thickBot="1">
      <c r="A5" s="28" t="s">
        <v>78</v>
      </c>
      <c r="B5" s="28" t="s">
        <v>3</v>
      </c>
      <c r="C5" s="28">
        <v>2008</v>
      </c>
      <c r="D5" s="28">
        <v>2009</v>
      </c>
      <c r="E5" s="28">
        <v>2010</v>
      </c>
      <c r="F5" s="28">
        <v>2011</v>
      </c>
      <c r="G5" s="28">
        <v>2012</v>
      </c>
      <c r="H5" s="28">
        <v>2013</v>
      </c>
      <c r="I5" s="28">
        <v>2014</v>
      </c>
      <c r="J5" s="28">
        <v>2015</v>
      </c>
      <c r="K5" s="28">
        <v>2016</v>
      </c>
      <c r="L5" s="28">
        <v>2017</v>
      </c>
      <c r="M5" s="28">
        <v>2018</v>
      </c>
      <c r="N5" s="28">
        <v>2019</v>
      </c>
      <c r="O5" s="28">
        <v>2020</v>
      </c>
      <c r="P5" s="28">
        <v>2021</v>
      </c>
      <c r="Q5" s="28">
        <v>2022</v>
      </c>
    </row>
    <row r="6" spans="1:17" ht="30.75" customHeight="1">
      <c r="A6" s="29" t="s">
        <v>79</v>
      </c>
      <c r="B6" s="30" t="s">
        <v>80</v>
      </c>
      <c r="C6" s="48">
        <v>45012336.94</v>
      </c>
      <c r="D6" s="49">
        <v>51193222.26</v>
      </c>
      <c r="E6" s="48">
        <v>53217340.03</v>
      </c>
      <c r="F6" s="48">
        <v>57174619.23</v>
      </c>
      <c r="G6" s="48">
        <v>57059554</v>
      </c>
      <c r="H6" s="48">
        <v>58491105</v>
      </c>
      <c r="I6" s="48">
        <v>59812701</v>
      </c>
      <c r="J6" s="48">
        <v>61308019</v>
      </c>
      <c r="K6" s="48">
        <v>62840719</v>
      </c>
      <c r="L6" s="48">
        <v>64411737</v>
      </c>
      <c r="M6" s="48">
        <v>66022030</v>
      </c>
      <c r="N6" s="48">
        <v>67672581</v>
      </c>
      <c r="O6" s="48">
        <v>69364396</v>
      </c>
      <c r="P6" s="48">
        <v>70959777</v>
      </c>
      <c r="Q6" s="48">
        <v>72591852</v>
      </c>
    </row>
    <row r="7" spans="1:17" ht="40.5" customHeight="1">
      <c r="A7" s="33" t="s">
        <v>81</v>
      </c>
      <c r="B7" s="34" t="s">
        <v>82</v>
      </c>
      <c r="C7" s="49">
        <v>3924</v>
      </c>
      <c r="D7" s="49">
        <v>4624</v>
      </c>
      <c r="E7" s="49">
        <v>2124</v>
      </c>
      <c r="F7" s="9">
        <v>149724</v>
      </c>
      <c r="G7" s="9">
        <v>2124</v>
      </c>
      <c r="H7" s="9">
        <v>2124</v>
      </c>
      <c r="I7" s="9">
        <v>1020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</row>
    <row r="8" spans="1:17" ht="45" customHeight="1">
      <c r="A8" s="33" t="s">
        <v>83</v>
      </c>
      <c r="B8" s="34" t="s">
        <v>84</v>
      </c>
      <c r="C8" s="49">
        <v>40346895.56</v>
      </c>
      <c r="D8" s="49">
        <v>45861589.93</v>
      </c>
      <c r="E8" s="49">
        <f>E12+E13</f>
        <v>50571476.82</v>
      </c>
      <c r="F8" s="48">
        <v>53925085.04</v>
      </c>
      <c r="G8" s="48">
        <v>53407809</v>
      </c>
      <c r="H8" s="48">
        <v>54658816</v>
      </c>
      <c r="I8" s="48">
        <v>55816489</v>
      </c>
      <c r="J8" s="48">
        <v>57146908</v>
      </c>
      <c r="K8" s="48">
        <v>58516793</v>
      </c>
      <c r="L8" s="48">
        <v>59917239</v>
      </c>
      <c r="M8" s="48">
        <v>61353554</v>
      </c>
      <c r="N8" s="48">
        <v>62834158</v>
      </c>
      <c r="O8" s="48">
        <v>64353626</v>
      </c>
      <c r="P8" s="48">
        <v>65783786</v>
      </c>
      <c r="Q8" s="48">
        <v>67247925</v>
      </c>
    </row>
    <row r="9" spans="1:17" ht="45" customHeight="1">
      <c r="A9" s="33" t="s">
        <v>85</v>
      </c>
      <c r="B9" s="34" t="s">
        <v>86</v>
      </c>
      <c r="C9" s="49">
        <v>49459380.72</v>
      </c>
      <c r="D9" s="49">
        <v>53526877.77</v>
      </c>
      <c r="E9" s="49">
        <v>67247137.71</v>
      </c>
      <c r="F9" s="49">
        <v>68601980.23</v>
      </c>
      <c r="G9" s="48">
        <v>58676134</v>
      </c>
      <c r="H9" s="48">
        <v>58493229</v>
      </c>
      <c r="I9" s="48">
        <v>59813721</v>
      </c>
      <c r="J9" s="48">
        <v>61308019</v>
      </c>
      <c r="K9" s="48">
        <v>62840719</v>
      </c>
      <c r="L9" s="48">
        <v>64411737</v>
      </c>
      <c r="M9" s="48">
        <v>66022030</v>
      </c>
      <c r="N9" s="48">
        <v>67672581</v>
      </c>
      <c r="O9" s="48">
        <v>69364396</v>
      </c>
      <c r="P9" s="48">
        <v>70959777</v>
      </c>
      <c r="Q9" s="48">
        <v>72591852</v>
      </c>
    </row>
    <row r="10" spans="1:17" ht="73.5" customHeight="1">
      <c r="A10" s="33" t="s">
        <v>87</v>
      </c>
      <c r="B10" s="35" t="s">
        <v>88</v>
      </c>
      <c r="C10" s="36">
        <f>(C6+C7-C8)/C9*100</f>
        <v>9.440808421023828</v>
      </c>
      <c r="D10" s="36">
        <f aca="true" t="shared" si="0" ref="D10:Q10">(D6+D7-D8)/D9*100</f>
        <v>9.969302437047409</v>
      </c>
      <c r="E10" s="36">
        <f t="shared" si="0"/>
        <v>3.9376950457271755</v>
      </c>
      <c r="F10" s="36">
        <f t="shared" si="0"/>
        <v>4.955043831975982</v>
      </c>
      <c r="G10" s="36">
        <f t="shared" si="0"/>
        <v>6.227180884139368</v>
      </c>
      <c r="H10" s="36">
        <f t="shared" si="0"/>
        <v>6.555310871964343</v>
      </c>
      <c r="I10" s="36">
        <f t="shared" si="0"/>
        <v>6.682801091742813</v>
      </c>
      <c r="J10" s="36">
        <f t="shared" si="0"/>
        <v>6.787221423677056</v>
      </c>
      <c r="K10" s="36">
        <f t="shared" si="0"/>
        <v>6.880771049102733</v>
      </c>
      <c r="L10" s="36">
        <f t="shared" si="0"/>
        <v>6.977762453448507</v>
      </c>
      <c r="M10" s="36">
        <f t="shared" si="0"/>
        <v>7.071088241303698</v>
      </c>
      <c r="N10" s="36">
        <f t="shared" si="0"/>
        <v>7.149753901066667</v>
      </c>
      <c r="O10" s="36">
        <f t="shared" si="0"/>
        <v>7.223835698071962</v>
      </c>
      <c r="P10" s="36">
        <f t="shared" si="0"/>
        <v>7.294260521703726</v>
      </c>
      <c r="Q10" s="36">
        <f t="shared" si="0"/>
        <v>7.361607195253815</v>
      </c>
    </row>
    <row r="11" spans="1:17" ht="12.75">
      <c r="A11" s="37"/>
      <c r="B11" s="61" t="s">
        <v>96</v>
      </c>
      <c r="C11" s="62"/>
      <c r="D11" s="62"/>
      <c r="E11" s="63"/>
      <c r="F11" s="54">
        <f aca="true" t="shared" si="1" ref="F11:Q11">(C10+D10+E10)/3</f>
        <v>7.782601967932803</v>
      </c>
      <c r="G11" s="54">
        <f t="shared" si="1"/>
        <v>6.287347104916855</v>
      </c>
      <c r="H11" s="54">
        <f t="shared" si="1"/>
        <v>5.039973253947508</v>
      </c>
      <c r="I11" s="54">
        <v>5.9</v>
      </c>
      <c r="J11" s="54">
        <f t="shared" si="1"/>
        <v>6.488430949282175</v>
      </c>
      <c r="K11" s="54">
        <f t="shared" si="1"/>
        <v>6.67511112912807</v>
      </c>
      <c r="L11" s="54">
        <f t="shared" si="1"/>
        <v>6.783597854840867</v>
      </c>
      <c r="M11" s="54">
        <f t="shared" si="1"/>
        <v>6.881918308742765</v>
      </c>
      <c r="N11" s="54">
        <f t="shared" si="1"/>
        <v>6.976540581284979</v>
      </c>
      <c r="O11" s="54">
        <f t="shared" si="1"/>
        <v>7.066201531939623</v>
      </c>
      <c r="P11" s="54">
        <f t="shared" si="1"/>
        <v>7.148225946814109</v>
      </c>
      <c r="Q11" s="54">
        <f t="shared" si="1"/>
        <v>7.222616706947452</v>
      </c>
    </row>
    <row r="12" spans="2:17" ht="12.75" hidden="1">
      <c r="B12" s="40" t="s">
        <v>89</v>
      </c>
      <c r="C12" s="48">
        <f>C8-C13</f>
        <v>40029079.72</v>
      </c>
      <c r="D12" s="48">
        <f>D8-D13</f>
        <v>45657206.4</v>
      </c>
      <c r="E12" s="48">
        <v>50279537.82</v>
      </c>
      <c r="F12" s="50">
        <v>51619026</v>
      </c>
      <c r="G12" s="50">
        <v>52865371</v>
      </c>
      <c r="H12" s="50">
        <v>54192067</v>
      </c>
      <c r="I12" s="50">
        <v>55406187</v>
      </c>
      <c r="J12" s="50">
        <v>56791342</v>
      </c>
      <c r="K12" s="50">
        <v>58211126</v>
      </c>
      <c r="L12" s="50">
        <v>59666404</v>
      </c>
      <c r="M12" s="50">
        <v>61158065</v>
      </c>
      <c r="N12" s="50">
        <v>62687015</v>
      </c>
      <c r="O12" s="50">
        <v>64254191</v>
      </c>
      <c r="P12" s="50">
        <v>65732037</v>
      </c>
      <c r="Q12" s="50">
        <v>67243874</v>
      </c>
    </row>
    <row r="13" spans="2:17" ht="12.75" hidden="1">
      <c r="B13" s="40" t="s">
        <v>90</v>
      </c>
      <c r="C13" s="51">
        <v>317815.84</v>
      </c>
      <c r="D13" s="52">
        <v>204383.53</v>
      </c>
      <c r="E13" s="51">
        <v>291939</v>
      </c>
      <c r="F13" s="53">
        <v>400000</v>
      </c>
      <c r="G13" s="53">
        <v>501482</v>
      </c>
      <c r="H13" s="53">
        <v>426906</v>
      </c>
      <c r="I13" s="53">
        <v>371719</v>
      </c>
      <c r="J13" s="53">
        <v>318340</v>
      </c>
      <c r="K13" s="53">
        <v>269808</v>
      </c>
      <c r="L13" s="53">
        <v>218266</v>
      </c>
      <c r="M13" s="53">
        <v>166401</v>
      </c>
      <c r="N13" s="53">
        <v>127267</v>
      </c>
      <c r="O13" s="53">
        <v>85991</v>
      </c>
      <c r="P13" s="53">
        <v>44716</v>
      </c>
      <c r="Q13" s="53">
        <v>3440</v>
      </c>
    </row>
    <row r="15" ht="12.75">
      <c r="F15" s="43"/>
    </row>
    <row r="16" spans="12:14" ht="12.75">
      <c r="L16" s="64" t="s">
        <v>97</v>
      </c>
      <c r="M16" s="64"/>
      <c r="N16" s="64"/>
    </row>
    <row r="17" spans="4:5" ht="12.75">
      <c r="D17" t="s">
        <v>91</v>
      </c>
      <c r="E17" s="43"/>
    </row>
    <row r="18" spans="12:14" ht="12.75">
      <c r="L18" s="64" t="s">
        <v>98</v>
      </c>
      <c r="M18" s="64"/>
      <c r="N18" s="64"/>
    </row>
  </sheetData>
  <sheetProtection/>
  <mergeCells count="4">
    <mergeCell ref="A1:E2"/>
    <mergeCell ref="B11:E11"/>
    <mergeCell ref="L16:N16"/>
    <mergeCell ref="L18:N18"/>
  </mergeCells>
  <printOptions/>
  <pageMargins left="0.3937007874015748" right="0.1968503937007874" top="1.3779527559055118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2011-09-26T09:53:56Z</cp:lastPrinted>
  <dcterms:created xsi:type="dcterms:W3CDTF">1997-02-26T13:46:56Z</dcterms:created>
  <dcterms:modified xsi:type="dcterms:W3CDTF">2011-09-26T09:54:34Z</dcterms:modified>
  <cp:category/>
  <cp:version/>
  <cp:contentType/>
  <cp:contentStatus/>
</cp:coreProperties>
</file>